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水道料金計算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<sst xmlns="http://schemas.openxmlformats.org/spreadsheetml/2006/main" count="50" uniqueCount="20">
  <si>
    <t xml:space="preserve">上水道料金（1月）</t>
  </si>
  <si>
    <t xml:space="preserve">従量料金（13mm、20mm）</t>
  </si>
  <si>
    <t xml:space="preserve">従量料金（25mm～）</t>
  </si>
  <si>
    <t xml:space="preserve">上水道料金（2月）</t>
  </si>
  <si>
    <t xml:space="preserve">期間を選んでください（単位：月）</t>
  </si>
  <si>
    <t xml:space="preserve">上水道料金</t>
  </si>
  <si>
    <t xml:space="preserve">円</t>
  </si>
  <si>
    <t xml:space="preserve">基本料金</t>
  </si>
  <si>
    <t xml:space="preserve">従量料金</t>
  </si>
  <si>
    <t xml:space="preserve">口径</t>
  </si>
  <si>
    <t xml:space="preserve">以上</t>
  </si>
  <si>
    <t xml:space="preserve">以下</t>
  </si>
  <si>
    <t xml:space="preserve">単価</t>
  </si>
  <si>
    <t xml:space="preserve">水道口径を選んでください（単位：mm）</t>
  </si>
  <si>
    <t xml:space="preserve">下水道使用料</t>
  </si>
  <si>
    <r>
      <rPr>
        <sz val="11"/>
        <color rgb="FF000000"/>
        <rFont val="游ゴシック"/>
        <family val="2"/>
        <charset val="1"/>
      </rPr>
      <t xml:space="preserve">使用水量を</t>
    </r>
    <r>
      <rPr>
        <b val="true"/>
        <sz val="11"/>
        <color rgb="FF000000"/>
        <rFont val="游ゴシック"/>
        <family val="3"/>
        <charset val="128"/>
      </rPr>
      <t xml:space="preserve">入力</t>
    </r>
    <r>
      <rPr>
        <sz val="11"/>
        <color rgb="FF000000"/>
        <rFont val="游ゴシック"/>
        <family val="2"/>
        <charset val="1"/>
      </rPr>
      <t xml:space="preserve">してください（単位：㎥）</t>
    </r>
  </si>
  <si>
    <t xml:space="preserve">合計</t>
  </si>
  <si>
    <t xml:space="preserve">下水道の使用有無を選択してください
有りの場合は【1】、なしの場合は【0】</t>
  </si>
  <si>
    <t xml:space="preserve">下水道使用料（1月）</t>
  </si>
  <si>
    <t xml:space="preserve">下水道使用料（2月）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</si>
</sst>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;[RED]\-#,##0"/>
    <numFmt numFmtId="166" formatCode="General"/>
  </numFmts>
  <fonts count="10">
    <font>
      <sz val="11"/>
      <color rgb="FF000000"/>
      <name val="游ゴシック"/>
      <family val="2"/>
      <charset val="1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color rgb="FF000000"/>
      <name val="ＭＳ ゴシック"/>
      <family val="3"/>
      <charset val="128"/>
    </font>
    <font>
      <b val="true"/>
      <sz val="12"/>
      <color rgb="FF000000"/>
      <name val="游ゴシック"/>
      <family val="3"/>
      <charset val="128"/>
    </font>
    <font>
      <sz val="12"/>
      <color rgb="FF000000"/>
      <name val="游ゴシック"/>
      <family val="2"/>
      <charset val="1"/>
    </font>
    <font>
      <b val="true"/>
      <sz val="11"/>
      <color rgb="FF000000"/>
      <name val="游ゴシック"/>
      <family val="3"/>
      <charset val="128"/>
    </font>
    <font>
      <sz val="11"/>
      <color rgb="FFFF0000"/>
      <name val="游ゴシック"/>
      <family val="2"/>
      <charset val="1"/>
    </font>
    <font>
      <sz val="11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BE5D6"/>
        <bgColor rgb="FFFF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>
        <color rgb="FFFFFFFF"/>
      </right>
      <top style="medium"/>
      <bottom style="medium"/>
      <diagonal/>
    </border>
    <border diagonalUp="false" diagonalDown="false">
      <left style="medium">
        <color rgb="FFFFFFFF"/>
      </left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5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6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7" fillId="0" borderId="0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桁区切り 2" xfId="20"/>
    <cellStyle name="標準 2" xfId="21"/>
    <cellStyle name="Excel Built-in Comma [0]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2685960</xdr:colOff>
      <xdr:row>2</xdr:row>
      <xdr:rowOff>142920</xdr:rowOff>
    </xdr:from>
    <xdr:to>
      <xdr:col>1</xdr:col>
      <xdr:colOff>2895120</xdr:colOff>
      <xdr:row>3</xdr:row>
      <xdr:rowOff>104400</xdr:rowOff>
    </xdr:to>
    <xdr:sp>
      <xdr:nvSpPr>
        <xdr:cNvPr id="0" name="右矢印 1"/>
        <xdr:cNvSpPr/>
      </xdr:nvSpPr>
      <xdr:spPr>
        <a:xfrm>
          <a:off x="2976120" y="866880"/>
          <a:ext cx="209160" cy="20916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</xdr:col>
      <xdr:colOff>2685960</xdr:colOff>
      <xdr:row>4</xdr:row>
      <xdr:rowOff>142920</xdr:rowOff>
    </xdr:from>
    <xdr:to>
      <xdr:col>1</xdr:col>
      <xdr:colOff>2895120</xdr:colOff>
      <xdr:row>5</xdr:row>
      <xdr:rowOff>104400</xdr:rowOff>
    </xdr:to>
    <xdr:sp>
      <xdr:nvSpPr>
        <xdr:cNvPr id="1" name="右矢印 8"/>
        <xdr:cNvSpPr/>
      </xdr:nvSpPr>
      <xdr:spPr>
        <a:xfrm>
          <a:off x="2976120" y="1362240"/>
          <a:ext cx="209160" cy="20916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</xdr:col>
      <xdr:colOff>2685960</xdr:colOff>
      <xdr:row>6</xdr:row>
      <xdr:rowOff>142920</xdr:rowOff>
    </xdr:from>
    <xdr:to>
      <xdr:col>1</xdr:col>
      <xdr:colOff>2895120</xdr:colOff>
      <xdr:row>7</xdr:row>
      <xdr:rowOff>104400</xdr:rowOff>
    </xdr:to>
    <xdr:sp>
      <xdr:nvSpPr>
        <xdr:cNvPr id="2" name="右矢印 9"/>
        <xdr:cNvSpPr/>
      </xdr:nvSpPr>
      <xdr:spPr>
        <a:xfrm>
          <a:off x="2976120" y="1857600"/>
          <a:ext cx="209160" cy="20880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</xdr:col>
      <xdr:colOff>2685960</xdr:colOff>
      <xdr:row>8</xdr:row>
      <xdr:rowOff>162000</xdr:rowOff>
    </xdr:from>
    <xdr:to>
      <xdr:col>1</xdr:col>
      <xdr:colOff>2895120</xdr:colOff>
      <xdr:row>8</xdr:row>
      <xdr:rowOff>371160</xdr:rowOff>
    </xdr:to>
    <xdr:sp>
      <xdr:nvSpPr>
        <xdr:cNvPr id="3" name="右矢印 10"/>
        <xdr:cNvSpPr/>
      </xdr:nvSpPr>
      <xdr:spPr>
        <a:xfrm>
          <a:off x="2976120" y="2371680"/>
          <a:ext cx="209160" cy="20916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5</xdr:col>
      <xdr:colOff>352440</xdr:colOff>
      <xdr:row>0</xdr:row>
      <xdr:rowOff>314280</xdr:rowOff>
    </xdr:from>
    <xdr:to>
      <xdr:col>5</xdr:col>
      <xdr:colOff>695160</xdr:colOff>
      <xdr:row>1</xdr:row>
      <xdr:rowOff>285480</xdr:rowOff>
    </xdr:to>
    <xdr:sp>
      <xdr:nvSpPr>
        <xdr:cNvPr id="4" name="下矢印 2"/>
        <xdr:cNvSpPr/>
      </xdr:nvSpPr>
      <xdr:spPr>
        <a:xfrm>
          <a:off x="5818680" y="314280"/>
          <a:ext cx="342720" cy="314280"/>
        </a:xfrm>
        <a:prstGeom prst="down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228600</xdr:colOff>
      <xdr:row>0</xdr:row>
      <xdr:rowOff>0</xdr:rowOff>
    </xdr:from>
    <xdr:to>
      <xdr:col>8</xdr:col>
      <xdr:colOff>37800</xdr:colOff>
      <xdr:row>9</xdr:row>
      <xdr:rowOff>9000</xdr:rowOff>
    </xdr:to>
    <xdr:sp>
      <xdr:nvSpPr>
        <xdr:cNvPr id="5" name="テキスト ボックス 4"/>
        <xdr:cNvSpPr/>
      </xdr:nvSpPr>
      <xdr:spPr>
        <a:xfrm>
          <a:off x="4166280" y="0"/>
          <a:ext cx="2692080" cy="27046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E2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ColWidth="8.609375" defaultRowHeight="18.75" zeroHeight="false" outlineLevelRow="0" outlineLevelCol="0"/>
  <cols>
    <col collapsed="false" customWidth="true" hidden="false" outlineLevel="0" max="1" min="1" style="0" width="3.75"/>
    <col collapsed="false" customWidth="true" hidden="false" outlineLevel="0" max="2" min="2" style="0" width="39.25"/>
    <col collapsed="false" customWidth="true" hidden="false" outlineLevel="0" max="3" min="3" style="0" width="7.87"/>
    <col collapsed="false" customWidth="true" hidden="false" outlineLevel="0" max="4" min="4" style="0" width="5.87"/>
    <col collapsed="false" customWidth="true" hidden="false" outlineLevel="0" max="5" min="5" style="0" width="13.87"/>
    <col collapsed="false" customWidth="true" hidden="false" outlineLevel="0" max="6" min="6" style="0" width="10"/>
    <col collapsed="false" customWidth="true" hidden="false" outlineLevel="0" max="8" min="7" style="0" width="3.75"/>
    <col collapsed="false" customWidth="true" hidden="false" outlineLevel="0" max="9" min="9" style="0" width="11"/>
    <col collapsed="false" customWidth="true" hidden="true" outlineLevel="0" max="31" min="10" style="0" width="7.62"/>
    <col collapsed="false" customWidth="true" hidden="true" outlineLevel="0" max="53" min="32" style="0" width="10.5"/>
  </cols>
  <sheetData>
    <row r="1" customFormat="false" ht="27" hidden="false" customHeight="true" outlineLevel="0" collapsed="false">
      <c r="B1" s="1"/>
      <c r="C1" s="1"/>
      <c r="E1" s="2" t="str">
        <f aca="false">CONCATENATE("あなたの",C3,"ケ月分の水道料金")</f>
        <v>あなたの1ケ月分の水道料金</v>
      </c>
      <c r="F1" s="2"/>
      <c r="G1" s="2"/>
    </row>
    <row r="2" customFormat="false" ht="30" hidden="false" customHeight="true" outlineLevel="0" collapsed="false">
      <c r="B2" s="1"/>
      <c r="C2" s="1"/>
      <c r="D2" s="1"/>
      <c r="E2" s="3"/>
      <c r="F2" s="3"/>
      <c r="G2" s="3"/>
      <c r="J2" s="0" t="s">
        <v>0</v>
      </c>
      <c r="M2" s="0" t="s">
        <v>1</v>
      </c>
      <c r="Q2" s="0" t="s">
        <v>2</v>
      </c>
      <c r="U2" s="0" t="s">
        <v>3</v>
      </c>
      <c r="X2" s="0" t="s">
        <v>1</v>
      </c>
      <c r="AB2" s="0" t="s">
        <v>2</v>
      </c>
    </row>
    <row r="3" customFormat="false" ht="19.5" hidden="false" customHeight="false" outlineLevel="0" collapsed="false">
      <c r="B3" s="4" t="s">
        <v>4</v>
      </c>
      <c r="C3" s="5" t="n">
        <v>1</v>
      </c>
      <c r="D3" s="6"/>
      <c r="E3" s="7" t="s">
        <v>5</v>
      </c>
      <c r="F3" s="8" t="n">
        <f aca="false">ROUNDDOWN(SUM(L3,P3,T3,W3,AA3,AE3)*1.1,-1)</f>
        <v>1550</v>
      </c>
      <c r="G3" s="9" t="s">
        <v>6</v>
      </c>
      <c r="H3" s="10"/>
      <c r="K3" s="11" t="s">
        <v>7</v>
      </c>
      <c r="L3" s="12" t="n">
        <f aca="false">IF($C$3=1,VLOOKUP($C$5,K4:L12,2,0),0)</f>
        <v>1150</v>
      </c>
      <c r="O3" s="11" t="s">
        <v>8</v>
      </c>
      <c r="P3" s="12" t="n">
        <f aca="false">IF($C$3=1,IF($C$5&lt;=20,SUM(P5:P9),0),0)</f>
        <v>261</v>
      </c>
      <c r="S3" s="11" t="s">
        <v>8</v>
      </c>
      <c r="T3" s="12" t="n">
        <f aca="false">IF($C$3=1,IF($C$5&gt;=25,SUM(T5:T9),0),0)</f>
        <v>0</v>
      </c>
      <c r="V3" s="11" t="s">
        <v>7</v>
      </c>
      <c r="W3" s="12" t="n">
        <f aca="false">IF($C$3=2,VLOOKUP($C$5,V4:W12,2,0)*2,0)</f>
        <v>0</v>
      </c>
      <c r="Z3" s="11" t="s">
        <v>8</v>
      </c>
      <c r="AA3" s="12" t="n">
        <f aca="false">IF($C$3=2,IF($C$5&lt;=20,SUM(AA5:AA9),0),0)</f>
        <v>0</v>
      </c>
      <c r="AD3" s="11" t="s">
        <v>8</v>
      </c>
      <c r="AE3" s="12" t="n">
        <f aca="false">IF($C$3=2,IF($C$5&gt;=25,SUM(AE5:AE9),0),0)</f>
        <v>0</v>
      </c>
    </row>
    <row r="4" customFormat="false" ht="19.5" hidden="false" customHeight="false" outlineLevel="0" collapsed="false">
      <c r="B4" s="4"/>
      <c r="C4" s="5"/>
      <c r="D4" s="6"/>
      <c r="F4" s="13"/>
      <c r="G4" s="13"/>
      <c r="H4" s="14"/>
      <c r="J4" s="0" t="s">
        <v>9</v>
      </c>
      <c r="K4" s="0" t="n">
        <v>13</v>
      </c>
      <c r="L4" s="15" t="n">
        <v>540</v>
      </c>
      <c r="M4" s="0" t="s">
        <v>10</v>
      </c>
      <c r="N4" s="0" t="s">
        <v>11</v>
      </c>
      <c r="O4" s="0" t="s">
        <v>12</v>
      </c>
      <c r="Q4" s="0" t="s">
        <v>10</v>
      </c>
      <c r="R4" s="0" t="s">
        <v>11</v>
      </c>
      <c r="S4" s="0" t="s">
        <v>12</v>
      </c>
      <c r="U4" s="0" t="s">
        <v>9</v>
      </c>
      <c r="V4" s="0" t="n">
        <v>13</v>
      </c>
      <c r="W4" s="15" t="n">
        <v>540</v>
      </c>
      <c r="X4" s="0" t="s">
        <v>10</v>
      </c>
      <c r="Y4" s="0" t="s">
        <v>11</v>
      </c>
      <c r="Z4" s="0" t="s">
        <v>12</v>
      </c>
      <c r="AB4" s="0" t="s">
        <v>10</v>
      </c>
      <c r="AC4" s="0" t="s">
        <v>11</v>
      </c>
      <c r="AD4" s="0" t="s">
        <v>12</v>
      </c>
    </row>
    <row r="5" customFormat="false" ht="19.5" hidden="false" customHeight="false" outlineLevel="0" collapsed="false">
      <c r="B5" s="4" t="s">
        <v>13</v>
      </c>
      <c r="C5" s="5" t="n">
        <v>20</v>
      </c>
      <c r="D5" s="6"/>
      <c r="E5" s="7" t="s">
        <v>14</v>
      </c>
      <c r="F5" s="8" t="n">
        <f aca="false">ROUNDDOWN(SUM(L15,P15,S15,W15)*1.1,-1)</f>
        <v>0</v>
      </c>
      <c r="G5" s="9" t="s">
        <v>6</v>
      </c>
      <c r="H5" s="10"/>
      <c r="K5" s="0" t="n">
        <v>20</v>
      </c>
      <c r="L5" s="15" t="n">
        <v>1150</v>
      </c>
      <c r="M5" s="0" t="n">
        <v>1</v>
      </c>
      <c r="N5" s="0" t="n">
        <v>10</v>
      </c>
      <c r="O5" s="0" t="n">
        <v>87</v>
      </c>
      <c r="P5" s="15" t="n">
        <f aca="false">MAX((MIN(N5,$C$7)-M5+1)*O5,0)</f>
        <v>261</v>
      </c>
      <c r="Q5" s="0" t="n">
        <v>1</v>
      </c>
      <c r="R5" s="0" t="n">
        <v>10</v>
      </c>
      <c r="S5" s="0" t="n">
        <v>159</v>
      </c>
      <c r="T5" s="15" t="n">
        <f aca="false">MAX((MIN(R5,$C$7)-Q5+1)*S5,0)</f>
        <v>477</v>
      </c>
      <c r="V5" s="0" t="n">
        <v>20</v>
      </c>
      <c r="W5" s="15" t="n">
        <v>1150</v>
      </c>
      <c r="X5" s="0" t="n">
        <v>1</v>
      </c>
      <c r="Y5" s="0" t="n">
        <v>20</v>
      </c>
      <c r="Z5" s="0" t="n">
        <v>87</v>
      </c>
      <c r="AA5" s="15" t="n">
        <f aca="false">MAX((MIN(Y5,$C$7)-X5+1)*Z5,0)</f>
        <v>261</v>
      </c>
      <c r="AB5" s="0" t="n">
        <v>1</v>
      </c>
      <c r="AC5" s="0" t="n">
        <v>20</v>
      </c>
      <c r="AD5" s="0" t="n">
        <v>159</v>
      </c>
      <c r="AE5" s="15" t="n">
        <f aca="false">MAX((MIN(AC5,$C$7)-AB5+1)*AD5,0)</f>
        <v>477</v>
      </c>
    </row>
    <row r="6" customFormat="false" ht="19.5" hidden="false" customHeight="false" outlineLevel="0" collapsed="false">
      <c r="B6" s="4"/>
      <c r="C6" s="5"/>
      <c r="D6" s="6"/>
      <c r="F6" s="13"/>
      <c r="G6" s="13"/>
      <c r="H6" s="14"/>
      <c r="K6" s="0" t="n">
        <v>25</v>
      </c>
      <c r="L6" s="15" t="n">
        <v>1840</v>
      </c>
      <c r="M6" s="0" t="n">
        <v>11</v>
      </c>
      <c r="N6" s="0" t="n">
        <v>25</v>
      </c>
      <c r="O6" s="0" t="n">
        <v>159</v>
      </c>
      <c r="P6" s="15" t="n">
        <f aca="false">MAX((MIN(N6,$C$7)-M6+1)*O6,0)</f>
        <v>0</v>
      </c>
      <c r="Q6" s="0" t="n">
        <v>11</v>
      </c>
      <c r="R6" s="0" t="n">
        <v>25</v>
      </c>
      <c r="S6" s="0" t="n">
        <v>159</v>
      </c>
      <c r="T6" s="15" t="n">
        <f aca="false">MAX((MIN(R6,$C$7)-Q6+1)*S6,0)</f>
        <v>0</v>
      </c>
      <c r="V6" s="0" t="n">
        <v>25</v>
      </c>
      <c r="W6" s="15" t="n">
        <v>1840</v>
      </c>
      <c r="X6" s="0" t="n">
        <v>21</v>
      </c>
      <c r="Y6" s="0" t="n">
        <v>50</v>
      </c>
      <c r="Z6" s="0" t="n">
        <v>159</v>
      </c>
      <c r="AA6" s="15" t="n">
        <f aca="false">MAX((MIN(Y6,$C$7)-X6+1)*Z6,0)</f>
        <v>0</v>
      </c>
      <c r="AB6" s="0" t="n">
        <v>21</v>
      </c>
      <c r="AC6" s="0" t="n">
        <v>50</v>
      </c>
      <c r="AD6" s="0" t="n">
        <v>159</v>
      </c>
      <c r="AE6" s="15" t="n">
        <f aca="false">MAX((MIN(AC6,$C$7)-AB6+1)*AD6,0)</f>
        <v>0</v>
      </c>
    </row>
    <row r="7" customFormat="false" ht="19.5" hidden="false" customHeight="false" outlineLevel="0" collapsed="false">
      <c r="B7" s="4" t="s">
        <v>15</v>
      </c>
      <c r="C7" s="5" t="n">
        <v>3</v>
      </c>
      <c r="D7" s="6"/>
      <c r="E7" s="7" t="s">
        <v>16</v>
      </c>
      <c r="F7" s="16" t="n">
        <f aca="false">SUM(F3,F5)</f>
        <v>1550</v>
      </c>
      <c r="G7" s="17" t="s">
        <v>6</v>
      </c>
      <c r="H7" s="18"/>
      <c r="K7" s="0" t="n">
        <v>30</v>
      </c>
      <c r="L7" s="15" t="n">
        <v>2950</v>
      </c>
      <c r="M7" s="0" t="n">
        <v>26</v>
      </c>
      <c r="N7" s="0" t="n">
        <v>50</v>
      </c>
      <c r="O7" s="0" t="n">
        <v>175</v>
      </c>
      <c r="P7" s="15" t="n">
        <f aca="false">MAX((MIN(N7,$C$7)-M7+1)*O7,0)</f>
        <v>0</v>
      </c>
      <c r="Q7" s="0" t="n">
        <v>26</v>
      </c>
      <c r="R7" s="0" t="n">
        <v>50</v>
      </c>
      <c r="S7" s="0" t="n">
        <v>175</v>
      </c>
      <c r="T7" s="15" t="n">
        <f aca="false">MAX((MIN(R7,$C$7)-Q7+1)*S7,0)</f>
        <v>0</v>
      </c>
      <c r="V7" s="0" t="n">
        <v>30</v>
      </c>
      <c r="W7" s="15" t="n">
        <v>2950</v>
      </c>
      <c r="X7" s="0" t="n">
        <v>51</v>
      </c>
      <c r="Y7" s="0" t="n">
        <v>100</v>
      </c>
      <c r="Z7" s="0" t="n">
        <v>175</v>
      </c>
      <c r="AA7" s="15" t="n">
        <f aca="false">MAX((MIN(Y7,$C$7)-X7+1)*Z7,0)</f>
        <v>0</v>
      </c>
      <c r="AB7" s="0" t="n">
        <v>51</v>
      </c>
      <c r="AC7" s="0" t="n">
        <v>100</v>
      </c>
      <c r="AD7" s="0" t="n">
        <v>175</v>
      </c>
      <c r="AE7" s="15" t="n">
        <f aca="false">MAX((MIN(AC7,$C$7)-AB7+1)*AD7,0)</f>
        <v>0</v>
      </c>
    </row>
    <row r="8" customFormat="false" ht="19.5" hidden="false" customHeight="false" outlineLevel="0" collapsed="false">
      <c r="B8" s="4"/>
      <c r="C8" s="5"/>
      <c r="D8" s="6"/>
      <c r="K8" s="0" t="n">
        <v>40</v>
      </c>
      <c r="L8" s="15" t="n">
        <v>6230</v>
      </c>
      <c r="M8" s="0" t="n">
        <v>51</v>
      </c>
      <c r="N8" s="0" t="n">
        <v>500</v>
      </c>
      <c r="O8" s="0" t="n">
        <v>207</v>
      </c>
      <c r="P8" s="15" t="n">
        <f aca="false">MAX((MIN(N8,$C$7)-M8+1)*O8,0)</f>
        <v>0</v>
      </c>
      <c r="Q8" s="0" t="n">
        <v>51</v>
      </c>
      <c r="R8" s="0" t="n">
        <v>500</v>
      </c>
      <c r="S8" s="0" t="n">
        <v>207</v>
      </c>
      <c r="T8" s="15" t="n">
        <f aca="false">MAX((MIN(R8,$C$7)-Q8+1)*S8,0)</f>
        <v>0</v>
      </c>
      <c r="V8" s="0" t="n">
        <v>40</v>
      </c>
      <c r="W8" s="15" t="n">
        <v>6230</v>
      </c>
      <c r="X8" s="0" t="n">
        <v>101</v>
      </c>
      <c r="Y8" s="0" t="n">
        <v>1000</v>
      </c>
      <c r="Z8" s="0" t="n">
        <v>207</v>
      </c>
      <c r="AA8" s="15" t="n">
        <f aca="false">MAX((MIN(Y8,$C$7)-X8+1)*Z8,0)</f>
        <v>0</v>
      </c>
      <c r="AB8" s="0" t="n">
        <v>101</v>
      </c>
      <c r="AC8" s="0" t="n">
        <v>1000</v>
      </c>
      <c r="AD8" s="0" t="n">
        <v>207</v>
      </c>
      <c r="AE8" s="15" t="n">
        <f aca="false">MAX((MIN(AC8,$C$7)-AB8+1)*AD8,0)</f>
        <v>0</v>
      </c>
    </row>
    <row r="9" customFormat="false" ht="38.25" hidden="false" customHeight="false" outlineLevel="0" collapsed="false">
      <c r="B9" s="19" t="s">
        <v>17</v>
      </c>
      <c r="C9" s="5" t="n">
        <v>0</v>
      </c>
      <c r="D9" s="6"/>
      <c r="K9" s="0" t="n">
        <v>50</v>
      </c>
      <c r="L9" s="15" t="n">
        <v>11160</v>
      </c>
      <c r="M9" s="0" t="n">
        <v>501</v>
      </c>
      <c r="N9" s="0" t="n">
        <v>10000</v>
      </c>
      <c r="O9" s="0" t="n">
        <v>215</v>
      </c>
      <c r="P9" s="15" t="n">
        <f aca="false">MAX((MIN(N9,$C$7)-M9+1)*O9,0)</f>
        <v>0</v>
      </c>
      <c r="Q9" s="0" t="n">
        <v>501</v>
      </c>
      <c r="R9" s="0" t="n">
        <v>10000</v>
      </c>
      <c r="S9" s="0" t="n">
        <v>215</v>
      </c>
      <c r="T9" s="15" t="n">
        <f aca="false">MAX((MIN(R9,$C$7)-Q9+1)*S9,0)</f>
        <v>0</v>
      </c>
      <c r="V9" s="0" t="n">
        <v>50</v>
      </c>
      <c r="W9" s="15" t="n">
        <v>11160</v>
      </c>
      <c r="X9" s="0" t="n">
        <v>1001</v>
      </c>
      <c r="Y9" s="0" t="n">
        <v>10000</v>
      </c>
      <c r="Z9" s="0" t="n">
        <v>215</v>
      </c>
      <c r="AA9" s="15" t="n">
        <f aca="false">MAX((MIN(Y9,$C$7)-X9+1)*Z9,0)</f>
        <v>0</v>
      </c>
      <c r="AB9" s="0" t="n">
        <v>1001</v>
      </c>
      <c r="AC9" s="0" t="n">
        <v>10000</v>
      </c>
      <c r="AD9" s="0" t="n">
        <v>215</v>
      </c>
      <c r="AE9" s="15" t="n">
        <f aca="false">MAX((MIN(AC9,$C$7)-AB9+1)*AD9,0)</f>
        <v>0</v>
      </c>
    </row>
    <row r="10" customFormat="false" ht="18.75" hidden="false" customHeight="false" outlineLevel="0" collapsed="false">
      <c r="K10" s="0" t="n">
        <v>75</v>
      </c>
      <c r="L10" s="15" t="n">
        <v>26090</v>
      </c>
      <c r="V10" s="0" t="n">
        <v>75</v>
      </c>
      <c r="W10" s="15" t="n">
        <v>26090</v>
      </c>
    </row>
    <row r="11" customFormat="false" ht="18.75" hidden="false" customHeight="false" outlineLevel="0" collapsed="false">
      <c r="K11" s="0" t="n">
        <v>100</v>
      </c>
      <c r="L11" s="15" t="n">
        <v>79500</v>
      </c>
      <c r="V11" s="0" t="n">
        <v>100</v>
      </c>
      <c r="W11" s="15" t="n">
        <v>79500</v>
      </c>
    </row>
    <row r="12" customFormat="false" ht="18.75" hidden="false" customHeight="false" outlineLevel="0" collapsed="false">
      <c r="K12" s="0" t="n">
        <v>150</v>
      </c>
      <c r="L12" s="15" t="n">
        <v>230000</v>
      </c>
      <c r="V12" s="0" t="n">
        <v>150</v>
      </c>
      <c r="W12" s="15" t="n">
        <v>230000</v>
      </c>
    </row>
    <row r="14" customFormat="false" ht="18.75" hidden="false" customHeight="false" outlineLevel="0" collapsed="false">
      <c r="J14" s="0" t="s">
        <v>18</v>
      </c>
      <c r="M14" s="0" t="s">
        <v>8</v>
      </c>
      <c r="Q14" s="0" t="s">
        <v>19</v>
      </c>
      <c r="T14" s="0" t="s">
        <v>8</v>
      </c>
    </row>
    <row r="15" customFormat="false" ht="18.75" hidden="false" customHeight="false" outlineLevel="0" collapsed="false">
      <c r="K15" s="11" t="s">
        <v>7</v>
      </c>
      <c r="L15" s="12" t="n">
        <f aca="false">IF($C$3=1,IF($C$9=1,L16,0),0)</f>
        <v>0</v>
      </c>
      <c r="O15" s="11" t="s">
        <v>8</v>
      </c>
      <c r="P15" s="12" t="n">
        <f aca="false">IF($C$3=1,IF($C$9=1,SUM(P17:P21),0),0)</f>
        <v>0</v>
      </c>
      <c r="R15" s="11" t="s">
        <v>7</v>
      </c>
      <c r="S15" s="12" t="n">
        <f aca="false">IF($C$3=2,IF($C$9=1,S16*2,0),0)</f>
        <v>0</v>
      </c>
      <c r="V15" s="11" t="s">
        <v>8</v>
      </c>
      <c r="W15" s="12" t="n">
        <f aca="false">IF($C$3=2,IF($C$9=1,SUM(W17:W21),0),0)</f>
        <v>0</v>
      </c>
    </row>
    <row r="16" customFormat="false" ht="18.75" hidden="false" customHeight="false" outlineLevel="0" collapsed="false">
      <c r="K16" s="15"/>
      <c r="L16" s="15" t="n">
        <v>590</v>
      </c>
      <c r="M16" s="0" t="s">
        <v>10</v>
      </c>
      <c r="N16" s="0" t="s">
        <v>11</v>
      </c>
      <c r="O16" s="0" t="s">
        <v>12</v>
      </c>
      <c r="R16" s="15"/>
      <c r="S16" s="15" t="n">
        <v>590</v>
      </c>
      <c r="T16" s="0" t="s">
        <v>10</v>
      </c>
      <c r="U16" s="0" t="s">
        <v>11</v>
      </c>
      <c r="V16" s="0" t="s">
        <v>12</v>
      </c>
    </row>
    <row r="17" customFormat="false" ht="18.75" hidden="false" customHeight="false" outlineLevel="0" collapsed="false">
      <c r="M17" s="0" t="n">
        <v>1</v>
      </c>
      <c r="N17" s="0" t="n">
        <v>10</v>
      </c>
      <c r="O17" s="0" t="n">
        <v>96</v>
      </c>
      <c r="P17" s="15" t="n">
        <f aca="false">MAX((MIN(N17,$C$7)-M17+1)*O17,0)</f>
        <v>288</v>
      </c>
      <c r="T17" s="0" t="n">
        <v>1</v>
      </c>
      <c r="U17" s="0" t="n">
        <v>20</v>
      </c>
      <c r="V17" s="0" t="n">
        <v>96</v>
      </c>
      <c r="W17" s="15" t="n">
        <f aca="false">MAX((MIN(U17,$C$7)-T17+1)*V17,0)</f>
        <v>288</v>
      </c>
    </row>
    <row r="18" customFormat="false" ht="18.75" hidden="false" customHeight="false" outlineLevel="0" collapsed="false">
      <c r="M18" s="0" t="n">
        <v>11</v>
      </c>
      <c r="N18" s="0" t="n">
        <v>25</v>
      </c>
      <c r="O18" s="0" t="n">
        <v>176</v>
      </c>
      <c r="P18" s="15" t="n">
        <f aca="false">MAX((MIN(N18,$C$7)-M18+1)*O18,0)</f>
        <v>0</v>
      </c>
      <c r="T18" s="0" t="n">
        <v>21</v>
      </c>
      <c r="U18" s="0" t="n">
        <v>50</v>
      </c>
      <c r="V18" s="0" t="n">
        <v>176</v>
      </c>
      <c r="W18" s="15" t="n">
        <f aca="false">MAX((MIN(U18,$C$7)-T18+1)*V18,0)</f>
        <v>0</v>
      </c>
    </row>
    <row r="19" customFormat="false" ht="18.75" hidden="false" customHeight="false" outlineLevel="0" collapsed="false">
      <c r="M19" s="0" t="n">
        <v>26</v>
      </c>
      <c r="N19" s="0" t="n">
        <v>50</v>
      </c>
      <c r="O19" s="0" t="n">
        <v>193</v>
      </c>
      <c r="P19" s="15" t="n">
        <f aca="false">MAX((MIN(N19,$C$7)-M19+1)*O19,0)</f>
        <v>0</v>
      </c>
      <c r="T19" s="0" t="n">
        <v>51</v>
      </c>
      <c r="U19" s="0" t="n">
        <v>100</v>
      </c>
      <c r="V19" s="0" t="n">
        <v>193</v>
      </c>
      <c r="W19" s="15" t="n">
        <f aca="false">MAX((MIN(U19,$C$7)-T19+1)*V19,0)</f>
        <v>0</v>
      </c>
    </row>
    <row r="20" customFormat="false" ht="18.75" hidden="false" customHeight="false" outlineLevel="0" collapsed="false">
      <c r="M20" s="0" t="n">
        <v>51</v>
      </c>
      <c r="N20" s="0" t="n">
        <v>500</v>
      </c>
      <c r="O20" s="0" t="n">
        <v>229</v>
      </c>
      <c r="P20" s="15" t="n">
        <f aca="false">MAX((MIN(N20,$C$7)-M20+1)*O20,0)</f>
        <v>0</v>
      </c>
      <c r="T20" s="0" t="n">
        <v>101</v>
      </c>
      <c r="U20" s="0" t="n">
        <v>1000</v>
      </c>
      <c r="V20" s="0" t="n">
        <v>229</v>
      </c>
      <c r="W20" s="15" t="n">
        <f aca="false">MAX((MIN(U20,$C$7)-T20+1)*V20,0)</f>
        <v>0</v>
      </c>
    </row>
    <row r="21" customFormat="false" ht="18.75" hidden="false" customHeight="false" outlineLevel="0" collapsed="false">
      <c r="M21" s="0" t="n">
        <v>501</v>
      </c>
      <c r="N21" s="0" t="n">
        <v>10000</v>
      </c>
      <c r="O21" s="0" t="n">
        <v>238</v>
      </c>
      <c r="P21" s="15" t="n">
        <f aca="false">MAX((MIN(N21,$C$7)-M21+1)*O21,0)</f>
        <v>0</v>
      </c>
      <c r="T21" s="0" t="n">
        <v>1001</v>
      </c>
      <c r="U21" s="0" t="n">
        <v>10000</v>
      </c>
      <c r="V21" s="0" t="n">
        <v>238</v>
      </c>
      <c r="W21" s="15" t="n">
        <f aca="false">MAX((MIN(U21,$C$7)-T21+1)*V21,0)</f>
        <v>0</v>
      </c>
    </row>
  </sheetData>
  <mergeCells count="11">
    <mergeCell ref="B1:C1"/>
    <mergeCell ref="E1:G1"/>
    <mergeCell ref="B2:C2"/>
    <mergeCell ref="B3:B4"/>
    <mergeCell ref="C3:C4"/>
    <mergeCell ref="F4:G4"/>
    <mergeCell ref="B5:B6"/>
    <mergeCell ref="C5:C6"/>
    <mergeCell ref="F6:G6"/>
    <mergeCell ref="B7:B8"/>
    <mergeCell ref="C7:C8"/>
  </mergeCells>
  <dataValidations count="4">
    <dataValidation allowBlank="true" errorStyle="stop" operator="between" showDropDown="false" showErrorMessage="true" showInputMessage="true" sqref="C7:D7" type="whole">
      <formula1>0</formula1>
      <formula2>10000</formula2>
    </dataValidation>
    <dataValidation allowBlank="true" errorStyle="stop" operator="between" showDropDown="false" showErrorMessage="true" showInputMessage="true" sqref="C3:D3" type="list">
      <formula1>"1,2"</formula1>
      <formula2>0</formula2>
    </dataValidation>
    <dataValidation allowBlank="true" errorStyle="stop" operator="between" showDropDown="false" showErrorMessage="true" showInputMessage="true" sqref="C9:D9" type="list">
      <formula1>"1,0"</formula1>
      <formula2>0</formula2>
    </dataValidation>
    <dataValidation allowBlank="true" errorStyle="stop" operator="between" showDropDown="false" showErrorMessage="true" showInputMessage="true" sqref="C5:D5" type="list">
      <formula1>"13,20,25,30,40,50,75,100,150"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ja-JP</dc:language>
  <cp:lastModifiedBy/>
  <dcterms:modified xsi:type="dcterms:W3CDTF">2024-04-11T02:59:18Z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