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l-sifl-s-01\農林課\!!農林課共有フォルダ_2023以降用\01_農政係\2025年度\50産業50農業政策\20_農業後継者\担い手確保・経営強化支援事業補助金【１０年】\R7補正担い手確保経営強化支援事業\1_要望調査\HP用\"/>
    </mc:Choice>
  </mc:AlternateContent>
  <bookViews>
    <workbookView xWindow="390" yWindow="195" windowWidth="18150" windowHeight="15405" tabRatio="811"/>
  </bookViews>
  <sheets>
    <sheet name="付加価値額計画（個人）" sheetId="33" r:id="rId1"/>
    <sheet name="販売計画" sheetId="25" r:id="rId2"/>
    <sheet name="雑収入明細" sheetId="37" r:id="rId3"/>
  </sheets>
  <externalReferences>
    <externalReference r:id="rId4"/>
  </externalReferences>
  <definedNames>
    <definedName name="_xlnm.Print_Area" localSheetId="2">雑収入明細!$A$1:$M$21</definedName>
    <definedName name="_xlnm.Print_Area" localSheetId="1">販売計画!$A$1:$N$52</definedName>
    <definedName name="_xlnm.Print_Area" localSheetId="0">'付加価値額計画（個人）'!$A$1:$M$55</definedName>
    <definedName name="管轄局">[1]Sheet1!$B$3:$B$11</definedName>
    <definedName name="政策目的">[1]Sheet1!$G$3:$G$5</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8" i="33" l="1"/>
  <c r="I8" i="33"/>
  <c r="G42" i="33" l="1"/>
  <c r="F13" i="25"/>
  <c r="D13" i="25"/>
  <c r="G46" i="33"/>
  <c r="H11" i="33"/>
  <c r="G13" i="33"/>
  <c r="H13" i="33"/>
  <c r="H7" i="25"/>
  <c r="H22" i="25"/>
  <c r="K32" i="33"/>
  <c r="L32" i="33" s="1"/>
  <c r="H49" i="25" l="1"/>
  <c r="D49" i="25" l="1"/>
  <c r="F27" i="25" l="1"/>
  <c r="J27" i="25" s="1"/>
  <c r="H27" i="25" l="1"/>
  <c r="L27" i="25"/>
  <c r="J32" i="33" l="1"/>
  <c r="I32" i="33"/>
  <c r="J31" i="33"/>
  <c r="K31" i="33" s="1"/>
  <c r="L49" i="25"/>
  <c r="J49" i="25"/>
  <c r="F49" i="25"/>
  <c r="H6" i="37"/>
  <c r="G6" i="37"/>
  <c r="D12" i="25"/>
  <c r="F7" i="25"/>
  <c r="F17" i="25"/>
  <c r="D17" i="25"/>
  <c r="L17" i="25"/>
  <c r="L19" i="25" s="1"/>
  <c r="J17" i="25"/>
  <c r="J19" i="25" s="1"/>
  <c r="H17" i="25"/>
  <c r="H19" i="25" s="1"/>
  <c r="K25" i="33" l="1"/>
  <c r="F18" i="25"/>
  <c r="F8" i="25"/>
  <c r="J24" i="33"/>
  <c r="J27" i="33"/>
  <c r="K29" i="33"/>
  <c r="K34" i="33"/>
  <c r="K37" i="33"/>
  <c r="K41" i="33"/>
  <c r="K22" i="33"/>
  <c r="F25" i="25"/>
  <c r="F28" i="25" s="1"/>
  <c r="I25" i="33"/>
  <c r="K24" i="33"/>
  <c r="K27" i="33"/>
  <c r="J30" i="33"/>
  <c r="J36" i="33"/>
  <c r="J38" i="33"/>
  <c r="J20" i="33"/>
  <c r="J25" i="33"/>
  <c r="J26" i="33"/>
  <c r="J28" i="33"/>
  <c r="K30" i="33"/>
  <c r="K36" i="33"/>
  <c r="K38" i="33"/>
  <c r="K20" i="33"/>
  <c r="K28" i="33"/>
  <c r="D18" i="25"/>
  <c r="K26" i="33"/>
  <c r="J29" i="33"/>
  <c r="J34" i="33"/>
  <c r="J37" i="33"/>
  <c r="J41" i="33"/>
  <c r="J22" i="33"/>
  <c r="I37" i="33"/>
  <c r="I29" i="33"/>
  <c r="I22" i="33"/>
  <c r="I24" i="33"/>
  <c r="I28" i="33"/>
  <c r="I20" i="33"/>
  <c r="I27" i="33"/>
  <c r="I34" i="33"/>
  <c r="I41" i="33"/>
  <c r="I36" i="33"/>
  <c r="I26" i="33"/>
  <c r="I30" i="33"/>
  <c r="I38" i="33"/>
  <c r="H14" i="37"/>
  <c r="G14" i="37"/>
  <c r="I43" i="33" l="1"/>
  <c r="J43" i="33" s="1"/>
  <c r="G18" i="33"/>
  <c r="D40" i="25"/>
  <c r="D37" i="25"/>
  <c r="D34" i="25"/>
  <c r="D31" i="25"/>
  <c r="D45" i="25" s="1"/>
  <c r="D22" i="25"/>
  <c r="D7" i="25"/>
  <c r="D8" i="25" s="1"/>
  <c r="D41" i="25" l="1"/>
  <c r="H14" i="33" l="1"/>
  <c r="H10" i="33" s="1"/>
  <c r="L23" i="33" l="1"/>
  <c r="L21" i="33"/>
  <c r="L34" i="33"/>
  <c r="L40" i="33"/>
  <c r="L39" i="33"/>
  <c r="L38" i="33"/>
  <c r="I42" i="33"/>
  <c r="K42" i="33"/>
  <c r="J42" i="33"/>
  <c r="H42" i="33"/>
  <c r="H18" i="33" s="1"/>
  <c r="L42" i="33" l="1"/>
  <c r="L15" i="33"/>
  <c r="L12" i="33"/>
  <c r="I17" i="37"/>
  <c r="J17" i="37" l="1"/>
  <c r="H17" i="37"/>
  <c r="K17" i="37" l="1"/>
  <c r="L17" i="37" s="1"/>
  <c r="A8" i="33"/>
  <c r="L48" i="33" l="1"/>
  <c r="K46" i="33"/>
  <c r="J46" i="33"/>
  <c r="I46" i="33"/>
  <c r="H46" i="33"/>
  <c r="I44" i="33"/>
  <c r="J44" i="33" s="1"/>
  <c r="K44" i="33" s="1"/>
  <c r="L44" i="33" s="1"/>
  <c r="L37" i="33"/>
  <c r="L36" i="33"/>
  <c r="L35" i="33"/>
  <c r="L33" i="33"/>
  <c r="L31" i="33"/>
  <c r="L30" i="33"/>
  <c r="L29" i="33"/>
  <c r="L28" i="33"/>
  <c r="L27" i="33"/>
  <c r="L25" i="33"/>
  <c r="L24" i="33"/>
  <c r="L22" i="33"/>
  <c r="L20" i="33"/>
  <c r="L19" i="33"/>
  <c r="I18" i="33" l="1"/>
  <c r="L46" i="33"/>
  <c r="H8" i="33"/>
  <c r="L41" i="33"/>
  <c r="L26" i="33"/>
  <c r="K43" i="33" l="1"/>
  <c r="J18" i="33"/>
  <c r="L16" i="33"/>
  <c r="H50" i="33"/>
  <c r="K18" i="33" l="1"/>
  <c r="L43" i="33"/>
  <c r="L18" i="33" l="1"/>
  <c r="L40" i="25" l="1"/>
  <c r="J40" i="25"/>
  <c r="H40" i="25"/>
  <c r="F40" i="25"/>
  <c r="L37" i="25"/>
  <c r="J37" i="25"/>
  <c r="H37" i="25"/>
  <c r="F37" i="25"/>
  <c r="L34" i="25"/>
  <c r="J34" i="25"/>
  <c r="H34" i="25"/>
  <c r="F34" i="25"/>
  <c r="N31" i="25"/>
  <c r="N45" i="25" s="1"/>
  <c r="L31" i="25"/>
  <c r="L45" i="25" s="1"/>
  <c r="J31" i="25"/>
  <c r="J45" i="25" s="1"/>
  <c r="H31" i="25"/>
  <c r="H45" i="25" s="1"/>
  <c r="F31" i="25"/>
  <c r="F45" i="25" s="1"/>
  <c r="L22" i="25"/>
  <c r="L24" i="25" s="1"/>
  <c r="J22" i="25"/>
  <c r="J24" i="25" s="1"/>
  <c r="H24" i="25"/>
  <c r="F22" i="25"/>
  <c r="F23" i="25" s="1"/>
  <c r="L12" i="25"/>
  <c r="K8" i="37" s="1"/>
  <c r="J12" i="25"/>
  <c r="J8" i="37" s="1"/>
  <c r="H12" i="25"/>
  <c r="I8" i="37" s="1"/>
  <c r="F12" i="25"/>
  <c r="L7" i="25"/>
  <c r="L9" i="25" s="1"/>
  <c r="J7" i="25"/>
  <c r="J9" i="25" s="1"/>
  <c r="H9" i="25"/>
  <c r="F41" i="25" l="1"/>
  <c r="H41" i="25"/>
  <c r="H42" i="25" s="1"/>
  <c r="J41" i="25"/>
  <c r="J42" i="25" s="1"/>
  <c r="L41" i="25"/>
  <c r="L42" i="25" s="1"/>
  <c r="J6" i="37"/>
  <c r="J14" i="37"/>
  <c r="J13" i="33" s="1"/>
  <c r="J25" i="25"/>
  <c r="J28" i="25" s="1"/>
  <c r="K6" i="37"/>
  <c r="K14" i="37"/>
  <c r="K13" i="33" s="1"/>
  <c r="L13" i="33" s="1"/>
  <c r="L25" i="25"/>
  <c r="K11" i="33" s="1"/>
  <c r="I6" i="37"/>
  <c r="I14" i="37"/>
  <c r="I13" i="33" s="1"/>
  <c r="H25" i="25"/>
  <c r="I11" i="33" s="1"/>
  <c r="F46" i="25"/>
  <c r="L28" i="25" l="1"/>
  <c r="J11" i="33"/>
  <c r="H28" i="25"/>
  <c r="H46" i="25"/>
  <c r="H47" i="25" s="1"/>
  <c r="I14" i="33"/>
  <c r="I10" i="33" s="1"/>
  <c r="L26" i="25"/>
  <c r="J46" i="25"/>
  <c r="J47" i="25" s="1"/>
  <c r="J14" i="33"/>
  <c r="J10" i="33" s="1"/>
  <c r="L46" i="25"/>
  <c r="L47" i="25" s="1"/>
  <c r="J26" i="25"/>
  <c r="H26" i="25"/>
  <c r="I50" i="33" l="1"/>
  <c r="K14" i="33"/>
  <c r="L11" i="33"/>
  <c r="J8" i="33"/>
  <c r="J50" i="33"/>
  <c r="K10" i="33" l="1"/>
  <c r="K8" i="33" s="1"/>
  <c r="L14" i="33"/>
  <c r="L10" i="33" l="1"/>
  <c r="K50" i="33"/>
  <c r="L50" i="33" s="1"/>
  <c r="D23" i="25"/>
  <c r="D25" i="25"/>
  <c r="G11" i="33" s="1"/>
  <c r="G14" i="33" s="1"/>
  <c r="G10" i="33" s="1"/>
  <c r="G8" i="33" s="1"/>
  <c r="D46" i="25"/>
</calcChain>
</file>

<file path=xl/comments1.xml><?xml version="1.0" encoding="utf-8"?>
<comments xmlns="http://schemas.openxmlformats.org/spreadsheetml/2006/main">
  <authors>
    <author>山之内　講敏</author>
  </authors>
  <commentList>
    <comment ref="M18" authorId="0" shapeId="0">
      <text>
        <r>
          <rPr>
            <sz val="9"/>
            <color indexed="81"/>
            <rFont val="MS P ゴシック"/>
            <family val="3"/>
            <charset val="128"/>
          </rPr>
          <t>経営コストの縮減につながるところは、特に記載し、その内訳を参考資料として整理しておくこと</t>
        </r>
      </text>
    </comment>
  </commentList>
</comments>
</file>

<file path=xl/comments2.xml><?xml version="1.0" encoding="utf-8"?>
<comments xmlns="http://schemas.openxmlformats.org/spreadsheetml/2006/main">
  <authors>
    <author>東海農政局</author>
    <author>山之内　講敏</author>
  </authors>
  <commentList>
    <comment ref="D4" authorId="0" shapeId="0">
      <text>
        <r>
          <rPr>
            <sz val="9"/>
            <color indexed="81"/>
            <rFont val="ＭＳ Ｐゴシック"/>
            <family val="3"/>
            <charset val="128"/>
          </rPr>
          <t>現状は計画承認時点で客観的に把握できる直近の資料を用いて記入する。</t>
        </r>
      </text>
    </comment>
    <comment ref="F4" authorId="0" shapeId="0">
      <text>
        <r>
          <rPr>
            <sz val="9"/>
            <color indexed="81"/>
            <rFont val="ＭＳ Ｐゴシック"/>
            <family val="3"/>
            <charset val="128"/>
          </rPr>
          <t>現状は計画承認時点で客観的に把握できる直近の資料を用いて記入する。</t>
        </r>
      </text>
    </comment>
    <comment ref="N4" authorId="0" shapeId="0">
      <text>
        <r>
          <rPr>
            <sz val="9"/>
            <color indexed="81"/>
            <rFont val="ＭＳ Ｐゴシック"/>
            <family val="3"/>
            <charset val="128"/>
          </rPr>
          <t>生産規模、単収、販売単価等の根拠を記載する。
必要に応じて参考資料を添付する。</t>
        </r>
      </text>
    </comment>
    <comment ref="B6" authorId="0" shapeId="0">
      <text>
        <r>
          <rPr>
            <sz val="9"/>
            <color indexed="81"/>
            <rFont val="ＭＳ Ｐゴシック"/>
            <family val="3"/>
            <charset val="128"/>
          </rPr>
          <t>機械導入による効果がある場合は反映させる（例：ロータリー導入により排水性が向上し、小麦や大豆の単収が向上する）</t>
        </r>
      </text>
    </comment>
    <comment ref="B8" authorId="0" shapeId="0">
      <text>
        <r>
          <rPr>
            <sz val="9"/>
            <color indexed="81"/>
            <rFont val="ＭＳ Ｐゴシック"/>
            <family val="3"/>
            <charset val="128"/>
          </rPr>
          <t>機械導入効果がある場合は反映させる（例：コンバイン導入により適期収穫が可能となり、一等級玄米の出荷割合が増加し単価が向上する）</t>
        </r>
      </text>
    </comment>
    <comment ref="N10" authorId="1" shapeId="0">
      <text>
        <r>
          <rPr>
            <sz val="9"/>
            <color indexed="81"/>
            <rFont val="MS P ゴシック"/>
            <family val="3"/>
            <charset val="128"/>
          </rPr>
          <t>単収、販売単価、生産規模の向上の根拠を記載し、その内訳を参考資料として整理しておくこと。</t>
        </r>
      </text>
    </comment>
    <comment ref="L46" authorId="0" shapeId="0">
      <text>
        <r>
          <rPr>
            <sz val="9"/>
            <color indexed="81"/>
            <rFont val="ＭＳ Ｐゴシック"/>
            <family val="3"/>
            <charset val="128"/>
          </rPr>
          <t>新規就農者にあっては、青年等就農計画等に記載された年間農業所得目標から換算された売上高又は現状の売上高に1.1を乗じた売上高のうち、いずれか高いものが目標となっていること</t>
        </r>
      </text>
    </comment>
    <comment ref="L47" authorId="0" shapeId="0">
      <text>
        <r>
          <rPr>
            <sz val="9"/>
            <color indexed="81"/>
            <rFont val="ＭＳ Ｐゴシック"/>
            <family val="3"/>
            <charset val="128"/>
          </rPr>
          <t>導入する機械等の効果相応分の増加率とする。（単純に10％増の目標とすると、10％相応分の能力の機械等を導入すればよく、過大投資となるのでは、と会計検査で指摘を受けることとなります）</t>
        </r>
      </text>
    </comment>
  </commentList>
</comments>
</file>

<file path=xl/comments3.xml><?xml version="1.0" encoding="utf-8"?>
<comments xmlns="http://schemas.openxmlformats.org/spreadsheetml/2006/main">
  <authors>
    <author>山之内　講敏</author>
  </authors>
  <commentList>
    <comment ref="M12" authorId="0" shapeId="0">
      <text>
        <r>
          <rPr>
            <b/>
            <sz val="9"/>
            <color indexed="81"/>
            <rFont val="MS P ゴシック"/>
            <family val="3"/>
            <charset val="128"/>
          </rPr>
          <t>農外収入なので、このような収入は計上しないでください。</t>
        </r>
        <r>
          <rPr>
            <sz val="9"/>
            <color indexed="81"/>
            <rFont val="MS P ゴシック"/>
            <family val="3"/>
            <charset val="128"/>
          </rPr>
          <t xml:space="preserve">
</t>
        </r>
      </text>
    </comment>
  </commentList>
</comments>
</file>

<file path=xl/sharedStrings.xml><?xml version="1.0" encoding="utf-8"?>
<sst xmlns="http://schemas.openxmlformats.org/spreadsheetml/2006/main" count="420" uniqueCount="153">
  <si>
    <t>④</t>
    <phoneticPr fontId="1"/>
  </si>
  <si>
    <t>－</t>
  </si>
  <si>
    <t>生産規模</t>
    <rPh sb="0" eb="2">
      <t>セイサン</t>
    </rPh>
    <rPh sb="2" eb="4">
      <t>キボ</t>
    </rPh>
    <phoneticPr fontId="1"/>
  </si>
  <si>
    <t>単収</t>
    <rPh sb="0" eb="1">
      <t>タン</t>
    </rPh>
    <rPh sb="1" eb="2">
      <t>シュウ</t>
    </rPh>
    <phoneticPr fontId="1"/>
  </si>
  <si>
    <t>生産量</t>
    <rPh sb="0" eb="2">
      <t>セイサン</t>
    </rPh>
    <rPh sb="2" eb="3">
      <t>リョウ</t>
    </rPh>
    <phoneticPr fontId="1"/>
  </si>
  <si>
    <t>販売単価</t>
    <rPh sb="0" eb="2">
      <t>ハンバイ</t>
    </rPh>
    <rPh sb="2" eb="4">
      <t>タンカ</t>
    </rPh>
    <phoneticPr fontId="1"/>
  </si>
  <si>
    <t>円/kg</t>
    <rPh sb="0" eb="1">
      <t>エン</t>
    </rPh>
    <phoneticPr fontId="1"/>
  </si>
  <si>
    <t>販売額</t>
    <rPh sb="0" eb="2">
      <t>ハンバイ</t>
    </rPh>
    <rPh sb="2" eb="3">
      <t>ガク</t>
    </rPh>
    <phoneticPr fontId="1"/>
  </si>
  <si>
    <t>円</t>
    <rPh sb="0" eb="1">
      <t>エン</t>
    </rPh>
    <phoneticPr fontId="1"/>
  </si>
  <si>
    <t>製品名</t>
    <rPh sb="0" eb="3">
      <t>セイヒンメイ</t>
    </rPh>
    <phoneticPr fontId="1"/>
  </si>
  <si>
    <t>製造量</t>
    <rPh sb="0" eb="2">
      <t>セイゾウ</t>
    </rPh>
    <rPh sb="2" eb="3">
      <t>リョウ</t>
    </rPh>
    <phoneticPr fontId="1"/>
  </si>
  <si>
    <t>減価償却費</t>
    <rPh sb="0" eb="2">
      <t>ゲンカ</t>
    </rPh>
    <rPh sb="2" eb="5">
      <t>ショウキャクヒ</t>
    </rPh>
    <phoneticPr fontId="1"/>
  </si>
  <si>
    <t>現状</t>
    <rPh sb="0" eb="2">
      <t>ゲンジョウ</t>
    </rPh>
    <phoneticPr fontId="1"/>
  </si>
  <si>
    <t>１年度目</t>
    <rPh sb="1" eb="3">
      <t>ネンド</t>
    </rPh>
    <rPh sb="3" eb="4">
      <t>メ</t>
    </rPh>
    <phoneticPr fontId="1"/>
  </si>
  <si>
    <t>２年度目</t>
    <rPh sb="1" eb="3">
      <t>ネンド</t>
    </rPh>
    <rPh sb="3" eb="4">
      <t>メ</t>
    </rPh>
    <phoneticPr fontId="1"/>
  </si>
  <si>
    <t>租税公課</t>
    <rPh sb="0" eb="2">
      <t>ソゼイ</t>
    </rPh>
    <rPh sb="2" eb="4">
      <t>コウカ</t>
    </rPh>
    <phoneticPr fontId="1"/>
  </si>
  <si>
    <t>肥料費</t>
    <rPh sb="0" eb="3">
      <t>ヒリョウヒ</t>
    </rPh>
    <phoneticPr fontId="1"/>
  </si>
  <si>
    <t>諸材料費</t>
    <rPh sb="0" eb="1">
      <t>ショ</t>
    </rPh>
    <rPh sb="1" eb="4">
      <t>ザイリョウヒ</t>
    </rPh>
    <phoneticPr fontId="1"/>
  </si>
  <si>
    <t>動力光熱費</t>
    <rPh sb="0" eb="2">
      <t>ドウリョク</t>
    </rPh>
    <rPh sb="2" eb="5">
      <t>コウネツヒ</t>
    </rPh>
    <phoneticPr fontId="1"/>
  </si>
  <si>
    <t>農具費</t>
    <rPh sb="0" eb="2">
      <t>ノウグ</t>
    </rPh>
    <rPh sb="2" eb="3">
      <t>ヒ</t>
    </rPh>
    <phoneticPr fontId="1"/>
  </si>
  <si>
    <t>修繕費</t>
    <rPh sb="0" eb="3">
      <t>シュウゼンヒ</t>
    </rPh>
    <phoneticPr fontId="1"/>
  </si>
  <si>
    <t>地代・賃借料</t>
    <rPh sb="0" eb="2">
      <t>チダイ</t>
    </rPh>
    <rPh sb="3" eb="6">
      <t>チンシャクリョウ</t>
    </rPh>
    <phoneticPr fontId="1"/>
  </si>
  <si>
    <t>農業共済掛金</t>
    <rPh sb="0" eb="2">
      <t>ノウギョウ</t>
    </rPh>
    <rPh sb="2" eb="4">
      <t>キョウサイ</t>
    </rPh>
    <rPh sb="4" eb="6">
      <t>カケキン</t>
    </rPh>
    <phoneticPr fontId="1"/>
  </si>
  <si>
    <t>土地改良費</t>
    <rPh sb="0" eb="2">
      <t>トチ</t>
    </rPh>
    <rPh sb="2" eb="5">
      <t>カイリョウヒ</t>
    </rPh>
    <phoneticPr fontId="1"/>
  </si>
  <si>
    <t>ａ</t>
  </si>
  <si>
    <t>kg/10a</t>
  </si>
  <si>
    <t>kg</t>
  </si>
  <si>
    <t>円/kg</t>
  </si>
  <si>
    <t>円</t>
  </si>
  <si>
    <t>区　分</t>
    <rPh sb="0" eb="1">
      <t>ク</t>
    </rPh>
    <rPh sb="2" eb="3">
      <t>ブン</t>
    </rPh>
    <phoneticPr fontId="1"/>
  </si>
  <si>
    <t>根拠</t>
    <rPh sb="0" eb="2">
      <t>コンキョ</t>
    </rPh>
    <phoneticPr fontId="1"/>
  </si>
  <si>
    <t>①</t>
    <phoneticPr fontId="1"/>
  </si>
  <si>
    <t>ａ</t>
    <phoneticPr fontId="1"/>
  </si>
  <si>
    <t>②</t>
    <phoneticPr fontId="1"/>
  </si>
  <si>
    <t>kg/10a</t>
    <phoneticPr fontId="1"/>
  </si>
  <si>
    <t>①×②=③</t>
    <phoneticPr fontId="1"/>
  </si>
  <si>
    <t>kg</t>
    <phoneticPr fontId="1"/>
  </si>
  <si>
    <t>④</t>
    <phoneticPr fontId="1"/>
  </si>
  <si>
    <t>③×④</t>
    <phoneticPr fontId="1"/>
  </si>
  <si>
    <t>①</t>
    <phoneticPr fontId="1"/>
  </si>
  <si>
    <t>②</t>
    <phoneticPr fontId="1"/>
  </si>
  <si>
    <t>①×②=③</t>
    <phoneticPr fontId="1"/>
  </si>
  <si>
    <t>④</t>
    <phoneticPr fontId="1"/>
  </si>
  <si>
    <t>③×④</t>
    <phoneticPr fontId="1"/>
  </si>
  <si>
    <t>販売金額　計</t>
    <rPh sb="0" eb="2">
      <t>ハンバイ</t>
    </rPh>
    <rPh sb="2" eb="3">
      <t>キン</t>
    </rPh>
    <rPh sb="3" eb="4">
      <t>ガク</t>
    </rPh>
    <rPh sb="5" eb="6">
      <t>ケイ</t>
    </rPh>
    <phoneticPr fontId="1"/>
  </si>
  <si>
    <t>⑤</t>
    <phoneticPr fontId="1"/>
  </si>
  <si>
    <t>拡大率</t>
    <rPh sb="0" eb="3">
      <t>カクダイリツ</t>
    </rPh>
    <phoneticPr fontId="1"/>
  </si>
  <si>
    <t>－</t>
    <phoneticPr fontId="1"/>
  </si>
  <si>
    <t>％</t>
    <phoneticPr fontId="1"/>
  </si>
  <si>
    <t>【農産物加工品製造・販売の部】</t>
    <rPh sb="1" eb="4">
      <t>ノウサンブツ</t>
    </rPh>
    <rPh sb="4" eb="7">
      <t>カコウヒン</t>
    </rPh>
    <rPh sb="7" eb="9">
      <t>セイゾウ</t>
    </rPh>
    <rPh sb="10" eb="12">
      <t>ハンバイ</t>
    </rPh>
    <rPh sb="13" eb="14">
      <t>ブ</t>
    </rPh>
    <phoneticPr fontId="1"/>
  </si>
  <si>
    <t>①×②</t>
    <phoneticPr fontId="1"/>
  </si>
  <si>
    <t>kg</t>
    <phoneticPr fontId="1"/>
  </si>
  <si>
    <t>①×②</t>
    <phoneticPr fontId="1"/>
  </si>
  <si>
    <t>⑥</t>
    <phoneticPr fontId="1"/>
  </si>
  <si>
    <t>－</t>
    <phoneticPr fontId="1"/>
  </si>
  <si>
    <t>％</t>
    <phoneticPr fontId="1"/>
  </si>
  <si>
    <t>【販売金額　総計】</t>
    <rPh sb="1" eb="3">
      <t>ハンバイ</t>
    </rPh>
    <rPh sb="3" eb="4">
      <t>キン</t>
    </rPh>
    <rPh sb="4" eb="5">
      <t>ガク</t>
    </rPh>
    <rPh sb="6" eb="8">
      <t>ソウケイ</t>
    </rPh>
    <phoneticPr fontId="1"/>
  </si>
  <si>
    <t>⑤＋⑥</t>
    <phoneticPr fontId="1"/>
  </si>
  <si>
    <t>拡大率</t>
  </si>
  <si>
    <t>％</t>
  </si>
  <si>
    <t>販売計画より</t>
    <rPh sb="0" eb="2">
      <t>ハンバイ</t>
    </rPh>
    <rPh sb="2" eb="4">
      <t>ケイカク</t>
    </rPh>
    <phoneticPr fontId="1"/>
  </si>
  <si>
    <t>荷造運搬手数料</t>
    <rPh sb="0" eb="2">
      <t>ニヅク</t>
    </rPh>
    <rPh sb="2" eb="4">
      <t>ウンパン</t>
    </rPh>
    <rPh sb="4" eb="7">
      <t>テスウリョウ</t>
    </rPh>
    <phoneticPr fontId="1"/>
  </si>
  <si>
    <t>整備内容</t>
    <rPh sb="0" eb="2">
      <t>セイビ</t>
    </rPh>
    <rPh sb="2" eb="4">
      <t>ナイヨウ</t>
    </rPh>
    <phoneticPr fontId="1"/>
  </si>
  <si>
    <t>対象作物名</t>
    <rPh sb="0" eb="2">
      <t>タイショウ</t>
    </rPh>
    <rPh sb="2" eb="4">
      <t>サクモツ</t>
    </rPh>
    <rPh sb="4" eb="5">
      <t>メイ</t>
    </rPh>
    <phoneticPr fontId="1"/>
  </si>
  <si>
    <t>目標年度</t>
    <rPh sb="0" eb="2">
      <t>モクヒョウ</t>
    </rPh>
    <rPh sb="2" eb="4">
      <t>ネンド</t>
    </rPh>
    <phoneticPr fontId="1"/>
  </si>
  <si>
    <t>拡大率</t>
    <rPh sb="0" eb="2">
      <t>カクダイ</t>
    </rPh>
    <rPh sb="2" eb="3">
      <t>リツ</t>
    </rPh>
    <phoneticPr fontId="1"/>
  </si>
  <si>
    <t>備　考
（増減理由を記入）</t>
    <rPh sb="0" eb="1">
      <t>ソナエ</t>
    </rPh>
    <rPh sb="2" eb="3">
      <t>コウ</t>
    </rPh>
    <rPh sb="5" eb="7">
      <t>ゾウゲン</t>
    </rPh>
    <rPh sb="7" eb="9">
      <t>リユウ</t>
    </rPh>
    <rPh sb="10" eb="12">
      <t>キニュウ</t>
    </rPh>
    <phoneticPr fontId="1"/>
  </si>
  <si>
    <t>※必要に応じて項目を追加・修正して下さい</t>
    <rPh sb="1" eb="3">
      <t>ヒツヨウ</t>
    </rPh>
    <rPh sb="4" eb="5">
      <t>オウ</t>
    </rPh>
    <rPh sb="7" eb="9">
      <t>コウモク</t>
    </rPh>
    <rPh sb="10" eb="12">
      <t>ツイカ</t>
    </rPh>
    <rPh sb="13" eb="15">
      <t>シュウセイ</t>
    </rPh>
    <rPh sb="17" eb="18">
      <t>クダ</t>
    </rPh>
    <phoneticPr fontId="1"/>
  </si>
  <si>
    <t>作業用衣料費</t>
    <rPh sb="0" eb="2">
      <t>サギョウ</t>
    </rPh>
    <rPh sb="2" eb="3">
      <t>ヨウ</t>
    </rPh>
    <rPh sb="3" eb="6">
      <t>イリョウヒ</t>
    </rPh>
    <phoneticPr fontId="1"/>
  </si>
  <si>
    <t>雇人費（④）</t>
    <rPh sb="0" eb="1">
      <t>ヤト</t>
    </rPh>
    <rPh sb="1" eb="2">
      <t>ヒト</t>
    </rPh>
    <rPh sb="2" eb="3">
      <t>ヒ</t>
    </rPh>
    <phoneticPr fontId="1"/>
  </si>
  <si>
    <t>就業者数（人）</t>
    <rPh sb="0" eb="3">
      <t>シュウギョウシャ</t>
    </rPh>
    <rPh sb="3" eb="4">
      <t>スウ</t>
    </rPh>
    <rPh sb="5" eb="6">
      <t>ヒト</t>
    </rPh>
    <phoneticPr fontId="1"/>
  </si>
  <si>
    <t>※就業者1人当たりで目標設定しない場合は空欄</t>
    <rPh sb="1" eb="4">
      <t>シュウギョウシャ</t>
    </rPh>
    <rPh sb="5" eb="6">
      <t>ヒト</t>
    </rPh>
    <rPh sb="6" eb="7">
      <t>ア</t>
    </rPh>
    <phoneticPr fontId="1"/>
  </si>
  <si>
    <t>※１　現状値は青色申告決算書（損益計算書）から記入。</t>
    <rPh sb="3" eb="5">
      <t>ゲンジョウ</t>
    </rPh>
    <rPh sb="5" eb="6">
      <t>チ</t>
    </rPh>
    <rPh sb="7" eb="9">
      <t>アオイロ</t>
    </rPh>
    <rPh sb="9" eb="11">
      <t>シンコク</t>
    </rPh>
    <rPh sb="11" eb="14">
      <t>ケッサンショ</t>
    </rPh>
    <rPh sb="15" eb="17">
      <t>ソンエキ</t>
    </rPh>
    <rPh sb="17" eb="20">
      <t>ケイサンショ</t>
    </rPh>
    <rPh sb="23" eb="25">
      <t>キニュウ</t>
    </rPh>
    <phoneticPr fontId="1"/>
  </si>
  <si>
    <t>　　 　常時従事者でない者は、従事日数で人数換算。（240日・人/名）</t>
    <rPh sb="12" eb="13">
      <t>モノ</t>
    </rPh>
    <rPh sb="29" eb="30">
      <t>ニチ</t>
    </rPh>
    <rPh sb="31" eb="32">
      <t>ヒト</t>
    </rPh>
    <rPh sb="33" eb="34">
      <t>メイ</t>
    </rPh>
    <phoneticPr fontId="1"/>
  </si>
  <si>
    <t>（％）</t>
    <phoneticPr fontId="1"/>
  </si>
  <si>
    <t>（A）</t>
    <phoneticPr fontId="1"/>
  </si>
  <si>
    <t>（B）</t>
    <phoneticPr fontId="1"/>
  </si>
  <si>
    <t>（C）</t>
    <phoneticPr fontId="1"/>
  </si>
  <si>
    <t>（D）</t>
    <phoneticPr fontId="1"/>
  </si>
  <si>
    <t>（D-A)/（A）*100</t>
    <phoneticPr fontId="1"/>
  </si>
  <si>
    <t>種苗費</t>
    <phoneticPr fontId="1"/>
  </si>
  <si>
    <t>農業所得（円）</t>
    <rPh sb="0" eb="2">
      <t>ノウギョウ</t>
    </rPh>
    <rPh sb="2" eb="4">
      <t>ショトク</t>
    </rPh>
    <rPh sb="5" eb="6">
      <t>エン</t>
    </rPh>
    <phoneticPr fontId="1"/>
  </si>
  <si>
    <t>②－③</t>
    <phoneticPr fontId="1"/>
  </si>
  <si>
    <t xml:space="preserve">②－③＋④ </t>
    <phoneticPr fontId="1"/>
  </si>
  <si>
    <t>※減価償却費は自己資金による投資計画を含めて算定する</t>
    <rPh sb="1" eb="3">
      <t>ゲンカ</t>
    </rPh>
    <rPh sb="3" eb="6">
      <t>ショウキャクヒ</t>
    </rPh>
    <rPh sb="7" eb="9">
      <t>ジコ</t>
    </rPh>
    <rPh sb="9" eb="11">
      <t>シキン</t>
    </rPh>
    <rPh sb="14" eb="16">
      <t>トウシ</t>
    </rPh>
    <rPh sb="16" eb="18">
      <t>ケイカク</t>
    </rPh>
    <rPh sb="19" eb="20">
      <t>フク</t>
    </rPh>
    <rPh sb="22" eb="24">
      <t>サンテイ</t>
    </rPh>
    <phoneticPr fontId="1"/>
  </si>
  <si>
    <t>農産物販売金額合計</t>
    <rPh sb="0" eb="3">
      <t>ノウサンブツ</t>
    </rPh>
    <rPh sb="3" eb="5">
      <t>ハンバイ</t>
    </rPh>
    <rPh sb="5" eb="7">
      <t>キンガク</t>
    </rPh>
    <rPh sb="7" eb="9">
      <t>ゴウケイ</t>
    </rPh>
    <phoneticPr fontId="1"/>
  </si>
  <si>
    <t>家事消費・事業消費金額</t>
    <rPh sb="5" eb="7">
      <t>ジギョウ</t>
    </rPh>
    <rPh sb="7" eb="9">
      <t>ショウヒ</t>
    </rPh>
    <rPh sb="9" eb="11">
      <t>キンガク</t>
    </rPh>
    <phoneticPr fontId="1"/>
  </si>
  <si>
    <t>雑　収　入</t>
    <rPh sb="0" eb="1">
      <t>ザツ</t>
    </rPh>
    <rPh sb="2" eb="3">
      <t>オサム</t>
    </rPh>
    <rPh sb="4" eb="5">
      <t>ニュウ</t>
    </rPh>
    <phoneticPr fontId="1"/>
  </si>
  <si>
    <t>期首</t>
    <rPh sb="0" eb="2">
      <t>キシュ</t>
    </rPh>
    <phoneticPr fontId="1"/>
  </si>
  <si>
    <t>期末</t>
    <rPh sb="0" eb="2">
      <t>キマツ</t>
    </rPh>
    <phoneticPr fontId="1"/>
  </si>
  <si>
    <t>農産物の棚卸高</t>
    <rPh sb="0" eb="3">
      <t>ノウサンブツ</t>
    </rPh>
    <rPh sb="4" eb="6">
      <t>タナオロ</t>
    </rPh>
    <rPh sb="6" eb="7">
      <t>ダカ</t>
    </rPh>
    <phoneticPr fontId="1"/>
  </si>
  <si>
    <t>②</t>
    <phoneticPr fontId="1"/>
  </si>
  <si>
    <t>雑収入明細</t>
    <rPh sb="0" eb="1">
      <t>ザツ</t>
    </rPh>
    <rPh sb="1" eb="3">
      <t>シュウニュウ</t>
    </rPh>
    <rPh sb="3" eb="5">
      <t>メイサイ</t>
    </rPh>
    <phoneticPr fontId="1"/>
  </si>
  <si>
    <t>経営安定対策交付金</t>
    <rPh sb="0" eb="2">
      <t>ケイエイ</t>
    </rPh>
    <rPh sb="2" eb="4">
      <t>アンテイ</t>
    </rPh>
    <rPh sb="4" eb="6">
      <t>タイサク</t>
    </rPh>
    <rPh sb="6" eb="9">
      <t>コウフキン</t>
    </rPh>
    <phoneticPr fontId="1"/>
  </si>
  <si>
    <t>水田活用の直接支払交付金</t>
    <rPh sb="5" eb="7">
      <t>チョクセツ</t>
    </rPh>
    <rPh sb="7" eb="9">
      <t>シハラ</t>
    </rPh>
    <phoneticPr fontId="1"/>
  </si>
  <si>
    <t>入院保険金</t>
    <rPh sb="0" eb="2">
      <t>ニュウイン</t>
    </rPh>
    <rPh sb="2" eb="5">
      <t>ホケンキン</t>
    </rPh>
    <phoneticPr fontId="1"/>
  </si>
  <si>
    <t>①</t>
    <phoneticPr fontId="1"/>
  </si>
  <si>
    <t>③</t>
    <phoneticPr fontId="1"/>
  </si>
  <si>
    <t>⑤</t>
    <phoneticPr fontId="1"/>
  </si>
  <si>
    <t>①＋②＋③＋④</t>
    <phoneticPr fontId="1"/>
  </si>
  <si>
    <t>うち付加価値額に算入する雑収入</t>
    <rPh sb="2" eb="4">
      <t>フカ</t>
    </rPh>
    <rPh sb="4" eb="7">
      <t>カチガク</t>
    </rPh>
    <rPh sb="8" eb="10">
      <t>サンニュウ</t>
    </rPh>
    <rPh sb="12" eb="13">
      <t>ザツ</t>
    </rPh>
    <rPh sb="13" eb="15">
      <t>シュウニュウ</t>
    </rPh>
    <phoneticPr fontId="1"/>
  </si>
  <si>
    <t>①＋②</t>
    <phoneticPr fontId="1"/>
  </si>
  <si>
    <t>※２　農業次世代人材投資事業（経営開始型）は算入しない。</t>
    <rPh sb="3" eb="5">
      <t>ノウギョウ</t>
    </rPh>
    <phoneticPr fontId="1"/>
  </si>
  <si>
    <t>※３　給与などの農外収入は、算入しない。</t>
    <phoneticPr fontId="1"/>
  </si>
  <si>
    <t>雑収入明細より</t>
    <rPh sb="0" eb="1">
      <t>ザツ</t>
    </rPh>
    <rPh sb="1" eb="3">
      <t>シュウニュウ</t>
    </rPh>
    <rPh sb="3" eb="5">
      <t>メイサイ</t>
    </rPh>
    <phoneticPr fontId="1"/>
  </si>
  <si>
    <t>付加価値額の拡大計画（個人事業者用）</t>
    <rPh sb="0" eb="2">
      <t>フカ</t>
    </rPh>
    <rPh sb="2" eb="5">
      <t>カチガク</t>
    </rPh>
    <rPh sb="6" eb="8">
      <t>カクダイ</t>
    </rPh>
    <rPh sb="8" eb="10">
      <t>ケイカク</t>
    </rPh>
    <rPh sb="11" eb="13">
      <t>コジン</t>
    </rPh>
    <rPh sb="13" eb="16">
      <t>ジギョウシャ</t>
    </rPh>
    <rPh sb="16" eb="17">
      <t>ヨウ</t>
    </rPh>
    <phoneticPr fontId="1"/>
  </si>
  <si>
    <t>素畜費</t>
    <rPh sb="0" eb="1">
      <t>ソ</t>
    </rPh>
    <rPh sb="1" eb="2">
      <t>チク</t>
    </rPh>
    <rPh sb="2" eb="3">
      <t>ヒ</t>
    </rPh>
    <phoneticPr fontId="1"/>
  </si>
  <si>
    <t>飼料費</t>
    <rPh sb="0" eb="3">
      <t>シリョウヒ</t>
    </rPh>
    <phoneticPr fontId="1"/>
  </si>
  <si>
    <t>農薬・衛生費</t>
    <rPh sb="0" eb="2">
      <t>ノウヤク</t>
    </rPh>
    <rPh sb="3" eb="6">
      <t>エイセイヒ</t>
    </rPh>
    <phoneticPr fontId="1"/>
  </si>
  <si>
    <t>利子割引料</t>
    <rPh sb="0" eb="2">
      <t>リシ</t>
    </rPh>
    <rPh sb="2" eb="5">
      <t>ワリビキリョウ</t>
    </rPh>
    <phoneticPr fontId="1"/>
  </si>
  <si>
    <t>農産物以外
の棚卸残高
（仕掛品）</t>
    <rPh sb="0" eb="3">
      <t>ノウサンブツ</t>
    </rPh>
    <rPh sb="3" eb="5">
      <t>イガイ</t>
    </rPh>
    <rPh sb="7" eb="9">
      <t>タナオロ</t>
    </rPh>
    <rPh sb="9" eb="10">
      <t>ザン</t>
    </rPh>
    <rPh sb="10" eb="11">
      <t>ダカ</t>
    </rPh>
    <rPh sb="13" eb="15">
      <t>シカ</t>
    </rPh>
    <rPh sb="15" eb="16">
      <t>ヒン</t>
    </rPh>
    <phoneticPr fontId="1"/>
  </si>
  <si>
    <t>雑費</t>
    <rPh sb="0" eb="2">
      <t>ザッピ</t>
    </rPh>
    <phoneticPr fontId="1"/>
  </si>
  <si>
    <t>図書研修費</t>
    <rPh sb="0" eb="2">
      <t>トショ</t>
    </rPh>
    <rPh sb="2" eb="5">
      <t>ケンシュウヒ</t>
    </rPh>
    <phoneticPr fontId="1"/>
  </si>
  <si>
    <t>固定資産圧縮損</t>
    <rPh sb="0" eb="4">
      <t>コテイシサン</t>
    </rPh>
    <rPh sb="4" eb="7">
      <t>アッシュクソン</t>
    </rPh>
    <phoneticPr fontId="1"/>
  </si>
  <si>
    <t>※２　各種引当金・準備金等は、付加価値額に算入しないため、省略している。（基盤強化準備金、専従者給与は算入しない。）</t>
    <rPh sb="3" eb="5">
      <t>カクシュ</t>
    </rPh>
    <rPh sb="5" eb="8">
      <t>ヒキアテキン</t>
    </rPh>
    <rPh sb="9" eb="12">
      <t>ジュンビキン</t>
    </rPh>
    <rPh sb="12" eb="13">
      <t>トウ</t>
    </rPh>
    <rPh sb="15" eb="17">
      <t>フカ</t>
    </rPh>
    <rPh sb="17" eb="20">
      <t>カチガク</t>
    </rPh>
    <rPh sb="21" eb="23">
      <t>サンニュウ</t>
    </rPh>
    <rPh sb="29" eb="31">
      <t>ショウリャク</t>
    </rPh>
    <rPh sb="37" eb="39">
      <t>キバン</t>
    </rPh>
    <rPh sb="39" eb="41">
      <t>キョウカ</t>
    </rPh>
    <rPh sb="41" eb="44">
      <t>ジュンビキン</t>
    </rPh>
    <rPh sb="45" eb="48">
      <t>センジュウシャ</t>
    </rPh>
    <rPh sb="48" eb="50">
      <t>キュウヨ</t>
    </rPh>
    <rPh sb="51" eb="53">
      <t>サンニュウ</t>
    </rPh>
    <phoneticPr fontId="1"/>
  </si>
  <si>
    <t>※４　就業者数は、専従者給与の対象者を含む。</t>
    <rPh sb="3" eb="6">
      <t>シュウギョウシャ</t>
    </rPh>
    <rPh sb="6" eb="7">
      <t>スウ</t>
    </rPh>
    <phoneticPr fontId="1"/>
  </si>
  <si>
    <t>④人件費（雇人費）</t>
    <rPh sb="1" eb="4">
      <t>ジンケンヒ</t>
    </rPh>
    <phoneticPr fontId="1"/>
  </si>
  <si>
    <t>収入総額（円）　（4－5＋6)</t>
    <phoneticPr fontId="1"/>
  </si>
  <si>
    <t>小計（1＋2＋3）</t>
    <rPh sb="0" eb="2">
      <t>ショウケイ</t>
    </rPh>
    <phoneticPr fontId="1"/>
  </si>
  <si>
    <t>小  計</t>
    <rPh sb="0" eb="1">
      <t>ショウ</t>
    </rPh>
    <rPh sb="3" eb="4">
      <t>ケイ</t>
    </rPh>
    <phoneticPr fontId="1"/>
  </si>
  <si>
    <t>③</t>
    <phoneticPr fontId="1"/>
  </si>
  <si>
    <t>費用総額（円）　（30＋31－32）</t>
    <phoneticPr fontId="1"/>
  </si>
  <si>
    <t>※３　人件費（雇人費）には、賃金、雑給、給与、賞与、法定福利費、福利厚生費が含まれます。</t>
    <rPh sb="3" eb="6">
      <t>ジンケンヒ</t>
    </rPh>
    <rPh sb="7" eb="8">
      <t>ヤトイ</t>
    </rPh>
    <rPh sb="8" eb="9">
      <t>ニン</t>
    </rPh>
    <rPh sb="9" eb="10">
      <t>ヒ</t>
    </rPh>
    <rPh sb="14" eb="16">
      <t>チンギン</t>
    </rPh>
    <rPh sb="17" eb="19">
      <t>ザツキュウ</t>
    </rPh>
    <rPh sb="20" eb="22">
      <t>キュウヨ</t>
    </rPh>
    <rPh sb="23" eb="25">
      <t>ショウヨ</t>
    </rPh>
    <rPh sb="26" eb="28">
      <t>ホウテイ</t>
    </rPh>
    <rPh sb="28" eb="31">
      <t>フクリヒ</t>
    </rPh>
    <rPh sb="32" eb="34">
      <t>フクリ</t>
    </rPh>
    <rPh sb="34" eb="37">
      <t>コウセイヒ</t>
    </rPh>
    <rPh sb="38" eb="39">
      <t>フク</t>
    </rPh>
    <phoneticPr fontId="1"/>
  </si>
  <si>
    <t>○○税還付金</t>
    <rPh sb="2" eb="3">
      <t>ゼイ</t>
    </rPh>
    <rPh sb="3" eb="6">
      <t>カンプキン</t>
    </rPh>
    <phoneticPr fontId="1"/>
  </si>
  <si>
    <t>⑥</t>
    <phoneticPr fontId="1"/>
  </si>
  <si>
    <t>⑦</t>
    <phoneticPr fontId="1"/>
  </si>
  <si>
    <t>※必要に応じて項目を追加・修正して下さい</t>
    <rPh sb="1" eb="3">
      <t>ヒツヨウ</t>
    </rPh>
    <rPh sb="4" eb="5">
      <t>オウ</t>
    </rPh>
    <rPh sb="7" eb="9">
      <t>コウモク</t>
    </rPh>
    <rPh sb="10" eb="12">
      <t>ツイカ</t>
    </rPh>
    <rPh sb="13" eb="15">
      <t>シュウセイ</t>
    </rPh>
    <rPh sb="17" eb="18">
      <t>クダ</t>
    </rPh>
    <phoneticPr fontId="4"/>
  </si>
  <si>
    <t>車両関係費</t>
    <rPh sb="0" eb="5">
      <t>シャリョウカンケイヒ</t>
    </rPh>
    <phoneticPr fontId="1"/>
  </si>
  <si>
    <t>消耗品費</t>
    <rPh sb="0" eb="4">
      <t>ショウモウヒンヒ</t>
    </rPh>
    <phoneticPr fontId="1"/>
  </si>
  <si>
    <t>持続化給付金</t>
    <rPh sb="0" eb="6">
      <t>ジゾクカキュウフキン</t>
    </rPh>
    <phoneticPr fontId="1"/>
  </si>
  <si>
    <t>安定事業交付金等</t>
    <rPh sb="0" eb="2">
      <t>アンテイ</t>
    </rPh>
    <rPh sb="2" eb="4">
      <t>ジギョウ</t>
    </rPh>
    <rPh sb="4" eb="7">
      <t>コウフキン</t>
    </rPh>
    <rPh sb="7" eb="8">
      <t>トウ</t>
    </rPh>
    <phoneticPr fontId="1"/>
  </si>
  <si>
    <t>野菜段ボールなど</t>
    <rPh sb="0" eb="2">
      <t>ヤサイ</t>
    </rPh>
    <rPh sb="2" eb="3">
      <t>ダン</t>
    </rPh>
    <phoneticPr fontId="1"/>
  </si>
  <si>
    <t>水稲利用料など</t>
    <rPh sb="0" eb="2">
      <t>スイトウ</t>
    </rPh>
    <rPh sb="2" eb="5">
      <t>リヨウリョウ</t>
    </rPh>
    <phoneticPr fontId="1"/>
  </si>
  <si>
    <t>家事消費・事業消費金額</t>
    <phoneticPr fontId="1"/>
  </si>
  <si>
    <t>⑥</t>
    <phoneticPr fontId="1"/>
  </si>
  <si>
    <t>農産物販売金額合計</t>
    <phoneticPr fontId="1"/>
  </si>
  <si>
    <t>⑤-⑥</t>
    <phoneticPr fontId="1"/>
  </si>
  <si>
    <t>円</t>
    <rPh sb="0" eb="1">
      <t>エン</t>
    </rPh>
    <phoneticPr fontId="1"/>
  </si>
  <si>
    <t>経営面積(実面積)</t>
    <rPh sb="0" eb="4">
      <t>ケイエイメンセキ</t>
    </rPh>
    <rPh sb="5" eb="8">
      <t>ジツメンセキ</t>
    </rPh>
    <phoneticPr fontId="1"/>
  </si>
  <si>
    <t>生産規模合計（延べ作付面積）</t>
    <rPh sb="0" eb="2">
      <t>セイサン</t>
    </rPh>
    <rPh sb="2" eb="4">
      <t>キボ</t>
    </rPh>
    <rPh sb="4" eb="6">
      <t>ゴウケイ</t>
    </rPh>
    <rPh sb="7" eb="8">
      <t>ノ</t>
    </rPh>
    <rPh sb="9" eb="13">
      <t>サクツケメンセキ</t>
    </rPh>
    <phoneticPr fontId="1"/>
  </si>
  <si>
    <t>延べ作付面積－実面積</t>
    <rPh sb="0" eb="1">
      <t>ノ</t>
    </rPh>
    <rPh sb="2" eb="6">
      <t>サクツケメンセキ</t>
    </rPh>
    <rPh sb="7" eb="10">
      <t>ジツメンセキ</t>
    </rPh>
    <phoneticPr fontId="1"/>
  </si>
  <si>
    <t>「○○○○」の農業経営の現状と今後の販売計画</t>
    <rPh sb="7" eb="9">
      <t>ノウギョウ</t>
    </rPh>
    <rPh sb="9" eb="11">
      <t>ケイエイ</t>
    </rPh>
    <rPh sb="12" eb="14">
      <t>ゲンジョウ</t>
    </rPh>
    <rPh sb="15" eb="17">
      <t>コンゴ</t>
    </rPh>
    <rPh sb="18" eb="20">
      <t>ハンバイ</t>
    </rPh>
    <rPh sb="20" eb="22">
      <t>ケイカク</t>
    </rPh>
    <phoneticPr fontId="1"/>
  </si>
  <si>
    <t>※１　農業に関係する補助金等の収入を記入。</t>
    <rPh sb="15" eb="17">
      <t>シュウニュウ</t>
    </rPh>
    <phoneticPr fontId="1"/>
  </si>
  <si>
    <t>　市交付金　その他</t>
    <rPh sb="1" eb="2">
      <t>シ</t>
    </rPh>
    <rPh sb="2" eb="5">
      <t>コウフキン</t>
    </rPh>
    <rPh sb="8" eb="9">
      <t>タ</t>
    </rPh>
    <phoneticPr fontId="1"/>
  </si>
  <si>
    <t>21雇人費より</t>
    <rPh sb="2" eb="3">
      <t>ヤトイ</t>
    </rPh>
    <rPh sb="3" eb="4">
      <t>ニン</t>
    </rPh>
    <rPh sb="4" eb="5">
      <t>ヒ</t>
    </rPh>
    <phoneticPr fontId="1"/>
  </si>
  <si>
    <t>1年度目</t>
    <rPh sb="1" eb="3">
      <t>ネンド</t>
    </rPh>
    <rPh sb="3" eb="4">
      <t>メ</t>
    </rPh>
    <phoneticPr fontId="1"/>
  </si>
  <si>
    <t>2年度目</t>
    <rPh sb="1" eb="3">
      <t>ネンド</t>
    </rPh>
    <rPh sb="3" eb="4">
      <t>メ</t>
    </rPh>
    <phoneticPr fontId="1"/>
  </si>
  <si>
    <t>裏作の面積</t>
    <rPh sb="0" eb="2">
      <t>ウラサク</t>
    </rPh>
    <rPh sb="3" eb="5">
      <t>メンセキ</t>
    </rPh>
    <phoneticPr fontId="1"/>
  </si>
  <si>
    <t>R6</t>
    <phoneticPr fontId="1"/>
  </si>
  <si>
    <t>R7</t>
    <phoneticPr fontId="1"/>
  </si>
  <si>
    <t>R8</t>
    <phoneticPr fontId="1"/>
  </si>
  <si>
    <t>R9</t>
    <phoneticPr fontId="1"/>
  </si>
  <si>
    <t>現状(R6)</t>
    <rPh sb="0" eb="2">
      <t>ゲンジョウ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</si>
</sst>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
    <numFmt numFmtId="177" formatCode="\(#,##0&quot;年&quot;\)"/>
  </numFmts>
  <fonts count="24">
    <font>
      <sz val="11"/>
      <name val="ＭＳ Ｐゴシック"/>
      <family val="3"/>
      <charset val="128"/>
    </font>
    <font>
      <sz val="6"/>
      <name val="ＭＳ Ｐゴシック"/>
      <family val="3"/>
      <charset val="128"/>
    </font>
    <font>
      <sz val="11"/>
      <name val="ＭＳ Ｐゴシック"/>
      <family val="3"/>
      <charset val="128"/>
    </font>
    <font>
      <sz val="10"/>
      <name val="ＭＳ Ｐゴシック"/>
      <family val="3"/>
      <charset val="128"/>
    </font>
    <font>
      <sz val="16"/>
      <name val="ＭＳ ゴシック"/>
      <family val="3"/>
      <charset val="128"/>
    </font>
    <font>
      <sz val="11"/>
      <name val="ＭＳ ゴシック"/>
      <family val="3"/>
      <charset val="128"/>
    </font>
    <font>
      <sz val="10"/>
      <name val="ＭＳ ゴシック"/>
      <family val="3"/>
      <charset val="128"/>
    </font>
    <font>
      <sz val="8"/>
      <name val="ＭＳ ゴシック"/>
      <family val="3"/>
      <charset val="128"/>
    </font>
    <font>
      <sz val="11"/>
      <color theme="1"/>
      <name val="ＭＳ Ｐゴシック"/>
      <family val="3"/>
      <charset val="128"/>
      <scheme val="minor"/>
    </font>
    <font>
      <sz val="11"/>
      <color rgb="FFFF0000"/>
      <name val="ＭＳ Ｐゴシック"/>
      <family val="3"/>
      <charset val="128"/>
      <scheme val="minor"/>
    </font>
    <font>
      <sz val="14"/>
      <color theme="1"/>
      <name val="ＭＳ Ｐゴシック"/>
      <family val="3"/>
      <charset val="128"/>
      <scheme val="minor"/>
    </font>
    <font>
      <sz val="12"/>
      <color theme="1"/>
      <name val="ＭＳ Ｐゴシック"/>
      <family val="3"/>
      <charset val="128"/>
      <scheme val="minor"/>
    </font>
    <font>
      <sz val="11"/>
      <color theme="1"/>
      <name val="ＭＳ Ｐゴシック"/>
      <family val="2"/>
      <scheme val="minor"/>
    </font>
    <font>
      <sz val="9"/>
      <color indexed="81"/>
      <name val="ＭＳ Ｐゴシック"/>
      <family val="3"/>
      <charset val="128"/>
    </font>
    <font>
      <sz val="11"/>
      <name val="ＭＳ 明朝"/>
      <family val="1"/>
      <charset val="128"/>
    </font>
    <font>
      <sz val="9"/>
      <name val="ＭＳ ゴシック"/>
      <family val="3"/>
      <charset val="128"/>
    </font>
    <font>
      <b/>
      <sz val="11"/>
      <color rgb="FFFF0000"/>
      <name val="ＭＳ Ｐゴシック"/>
      <family val="3"/>
      <charset val="128"/>
    </font>
    <font>
      <sz val="11"/>
      <color rgb="FF0000FF"/>
      <name val="ＭＳ Ｐゴシック"/>
      <family val="3"/>
      <charset val="128"/>
    </font>
    <font>
      <sz val="8"/>
      <color theme="1"/>
      <name val="ＭＳ Ｐゴシック"/>
      <family val="3"/>
      <charset val="128"/>
      <scheme val="minor"/>
    </font>
    <font>
      <sz val="8"/>
      <name val="ＭＳ Ｐゴシック"/>
      <family val="3"/>
      <charset val="128"/>
    </font>
    <font>
      <sz val="11"/>
      <color rgb="FF0070C0"/>
      <name val="ＭＳ Ｐゴシック"/>
      <family val="3"/>
      <charset val="128"/>
    </font>
    <font>
      <sz val="7"/>
      <name val="ＭＳ ゴシック"/>
      <family val="3"/>
      <charset val="128"/>
    </font>
    <font>
      <sz val="9"/>
      <color indexed="81"/>
      <name val="MS P ゴシック"/>
      <family val="3"/>
      <charset val="128"/>
    </font>
    <font>
      <b/>
      <sz val="9"/>
      <color indexed="81"/>
      <name val="MS P ゴシック"/>
      <family val="3"/>
      <charset val="128"/>
    </font>
  </fonts>
  <fills count="8">
    <fill>
      <patternFill patternType="none"/>
    </fill>
    <fill>
      <patternFill patternType="gray125"/>
    </fill>
    <fill>
      <patternFill patternType="solid">
        <fgColor rgb="FFCCFF99"/>
        <bgColor indexed="64"/>
      </patternFill>
    </fill>
    <fill>
      <patternFill patternType="solid">
        <fgColor rgb="FFFFFF99"/>
        <bgColor indexed="64"/>
      </patternFill>
    </fill>
    <fill>
      <patternFill patternType="solid">
        <fgColor rgb="FFFFE1FF"/>
        <bgColor indexed="64"/>
      </patternFill>
    </fill>
    <fill>
      <patternFill patternType="solid">
        <fgColor theme="0" tint="-0.34998626667073579"/>
        <bgColor indexed="64"/>
      </patternFill>
    </fill>
    <fill>
      <patternFill patternType="solid">
        <fgColor theme="0" tint="-0.14999847407452621"/>
        <bgColor indexed="64"/>
      </patternFill>
    </fill>
    <fill>
      <patternFill patternType="solid">
        <fgColor theme="8" tint="0.79998168889431442"/>
        <bgColor indexed="64"/>
      </patternFill>
    </fill>
  </fills>
  <borders count="68">
    <border>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right style="thin">
        <color indexed="64"/>
      </right>
      <top/>
      <bottom/>
      <diagonal/>
    </border>
    <border>
      <left style="medium">
        <color indexed="64"/>
      </left>
      <right/>
      <top style="medium">
        <color indexed="64"/>
      </top>
      <bottom/>
      <diagonal/>
    </border>
    <border>
      <left style="thin">
        <color indexed="64"/>
      </left>
      <right style="thin">
        <color indexed="64"/>
      </right>
      <top style="thin">
        <color indexed="64"/>
      </top>
      <bottom/>
      <diagonal/>
    </border>
    <border>
      <left/>
      <right/>
      <top style="medium">
        <color indexed="64"/>
      </top>
      <bottom/>
      <diagonal/>
    </border>
    <border>
      <left style="thin">
        <color indexed="64"/>
      </left>
      <right style="thin">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dashed">
        <color indexed="64"/>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hair">
        <color indexed="64"/>
      </bottom>
      <diagonal/>
    </border>
    <border>
      <left/>
      <right/>
      <top/>
      <bottom style="medium">
        <color indexed="64"/>
      </bottom>
      <diagonal/>
    </border>
    <border>
      <left/>
      <right/>
      <top style="thin">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style="thin">
        <color indexed="64"/>
      </bottom>
      <diagonal/>
    </border>
    <border>
      <left style="thin">
        <color indexed="64"/>
      </left>
      <right/>
      <top/>
      <bottom style="medium">
        <color indexed="64"/>
      </bottom>
      <diagonal/>
    </border>
    <border>
      <left/>
      <right style="medium">
        <color indexed="64"/>
      </right>
      <top style="medium">
        <color indexed="64"/>
      </top>
      <bottom style="medium">
        <color indexed="64"/>
      </bottom>
      <diagonal/>
    </border>
    <border>
      <left style="dashed">
        <color indexed="64"/>
      </left>
      <right style="thin">
        <color indexed="64"/>
      </right>
      <top style="thin">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thin">
        <color indexed="64"/>
      </top>
      <bottom style="dashed">
        <color indexed="64"/>
      </bottom>
      <diagonal/>
    </border>
    <border>
      <left style="hair">
        <color indexed="64"/>
      </left>
      <right style="thin">
        <color indexed="64"/>
      </right>
      <top/>
      <bottom style="thin">
        <color indexed="64"/>
      </bottom>
      <diagonal/>
    </border>
    <border>
      <left style="thin">
        <color indexed="64"/>
      </left>
      <right style="medium">
        <color indexed="64"/>
      </right>
      <top style="medium">
        <color indexed="64"/>
      </top>
      <bottom/>
      <diagonal/>
    </border>
    <border>
      <left style="medium">
        <color indexed="64"/>
      </left>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dashed">
        <color indexed="64"/>
      </left>
      <right style="thin">
        <color indexed="64"/>
      </right>
      <top style="thin">
        <color indexed="64"/>
      </top>
      <bottom/>
      <diagonal/>
    </border>
    <border>
      <left style="dashed">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diagonal/>
    </border>
    <border>
      <left style="dashed">
        <color indexed="64"/>
      </left>
      <right style="thin">
        <color indexed="64"/>
      </right>
      <top/>
      <bottom style="medium">
        <color indexed="64"/>
      </bottom>
      <diagonal/>
    </border>
    <border>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s>
  <cellStyleXfs count="8">
    <xf numFmtId="0" fontId="0" fillId="0" borderId="0">
      <alignment vertical="center"/>
    </xf>
    <xf numFmtId="38" fontId="2" fillId="0" borderId="0" applyFont="0" applyFill="0" applyBorder="0" applyAlignment="0" applyProtection="0">
      <alignment vertical="center"/>
    </xf>
    <xf numFmtId="0" fontId="12" fillId="0" borderId="0"/>
    <xf numFmtId="0" fontId="2" fillId="0" borderId="0">
      <alignment vertical="center"/>
    </xf>
    <xf numFmtId="0" fontId="8" fillId="0" borderId="0">
      <alignment vertical="center"/>
    </xf>
    <xf numFmtId="0" fontId="14" fillId="0" borderId="0">
      <alignment vertical="center"/>
    </xf>
    <xf numFmtId="38" fontId="2" fillId="0" borderId="0" applyFont="0" applyFill="0" applyBorder="0" applyAlignment="0" applyProtection="0">
      <alignment vertical="center"/>
    </xf>
    <xf numFmtId="0" fontId="8" fillId="0" borderId="0">
      <alignment vertical="center"/>
    </xf>
  </cellStyleXfs>
  <cellXfs count="272">
    <xf numFmtId="0" fontId="0" fillId="0" borderId="0" xfId="0">
      <alignment vertical="center"/>
    </xf>
    <xf numFmtId="0" fontId="0" fillId="0" borderId="0" xfId="0" applyAlignment="1">
      <alignment vertical="center"/>
    </xf>
    <xf numFmtId="0" fontId="5" fillId="0" borderId="0" xfId="0" applyFont="1">
      <alignment vertical="center"/>
    </xf>
    <xf numFmtId="0" fontId="5" fillId="0" borderId="0" xfId="0" applyFont="1" applyAlignment="1">
      <alignment horizontal="left" vertical="center"/>
    </xf>
    <xf numFmtId="38" fontId="5" fillId="0" borderId="31" xfId="1" applyFont="1" applyBorder="1" applyAlignment="1">
      <alignment vertical="center" shrinkToFit="1"/>
    </xf>
    <xf numFmtId="38" fontId="5" fillId="0" borderId="32" xfId="1" applyFont="1" applyBorder="1" applyAlignment="1">
      <alignment vertical="center" shrinkToFit="1"/>
    </xf>
    <xf numFmtId="0" fontId="5" fillId="0" borderId="33" xfId="0" applyFont="1" applyBorder="1" applyAlignment="1">
      <alignment horizontal="left" vertical="center" shrinkToFit="1"/>
    </xf>
    <xf numFmtId="38" fontId="5" fillId="0" borderId="34" xfId="1" applyFont="1" applyBorder="1" applyAlignment="1">
      <alignment vertical="center" shrinkToFit="1"/>
    </xf>
    <xf numFmtId="0" fontId="5" fillId="0" borderId="35" xfId="0" applyFont="1" applyBorder="1" applyAlignment="1">
      <alignment horizontal="left" vertical="center" shrinkToFit="1"/>
    </xf>
    <xf numFmtId="0" fontId="5" fillId="0" borderId="0" xfId="0" applyFont="1" applyAlignment="1">
      <alignment vertical="center" shrinkToFit="1"/>
    </xf>
    <xf numFmtId="0" fontId="5" fillId="0" borderId="0" xfId="0" applyFont="1" applyAlignment="1">
      <alignment horizontal="left" vertical="center" shrinkToFit="1"/>
    </xf>
    <xf numFmtId="38" fontId="5" fillId="0" borderId="33" xfId="1" applyFont="1" applyBorder="1" applyAlignment="1">
      <alignment horizontal="left" vertical="center" shrinkToFit="1"/>
    </xf>
    <xf numFmtId="38" fontId="5" fillId="0" borderId="35" xfId="1" applyFont="1" applyBorder="1" applyAlignment="1">
      <alignment horizontal="left" vertical="center" shrinkToFit="1"/>
    </xf>
    <xf numFmtId="0" fontId="5" fillId="0" borderId="0" xfId="0" applyFont="1" applyBorder="1" applyAlignment="1">
      <alignment horizontal="center" vertical="center"/>
    </xf>
    <xf numFmtId="0" fontId="5" fillId="0" borderId="0" xfId="0" applyFont="1" applyBorder="1">
      <alignment vertical="center"/>
    </xf>
    <xf numFmtId="0" fontId="5" fillId="0" borderId="0" xfId="0" applyFont="1" applyBorder="1" applyAlignment="1">
      <alignment horizontal="left" vertical="center"/>
    </xf>
    <xf numFmtId="0" fontId="5" fillId="0" borderId="39" xfId="0" applyFont="1" applyBorder="1">
      <alignment vertical="center"/>
    </xf>
    <xf numFmtId="0" fontId="5" fillId="0" borderId="39" xfId="0" applyFont="1" applyBorder="1" applyAlignment="1">
      <alignment horizontal="right" vertical="center"/>
    </xf>
    <xf numFmtId="0" fontId="10" fillId="0" borderId="0" xfId="0" applyFont="1">
      <alignment vertical="center"/>
    </xf>
    <xf numFmtId="0" fontId="11" fillId="0" borderId="0" xfId="0" applyFont="1">
      <alignment vertical="center"/>
    </xf>
    <xf numFmtId="0" fontId="11" fillId="0" borderId="0" xfId="0" applyFont="1" applyAlignment="1">
      <alignment horizontal="center" vertical="center"/>
    </xf>
    <xf numFmtId="0" fontId="9" fillId="0" borderId="0" xfId="0" applyFont="1" applyAlignment="1">
      <alignment horizontal="right" vertical="center"/>
    </xf>
    <xf numFmtId="0" fontId="9" fillId="0" borderId="0" xfId="0" applyFont="1">
      <alignment vertical="center"/>
    </xf>
    <xf numFmtId="3" fontId="0" fillId="0" borderId="5" xfId="0" applyNumberFormat="1" applyFill="1" applyBorder="1">
      <alignment vertical="center"/>
    </xf>
    <xf numFmtId="0" fontId="5" fillId="0" borderId="43" xfId="0" applyFont="1" applyBorder="1" applyAlignment="1">
      <alignment horizontal="left" vertical="center" shrinkToFit="1"/>
    </xf>
    <xf numFmtId="0" fontId="0" fillId="0" borderId="0" xfId="0" applyFont="1">
      <alignment vertical="center"/>
    </xf>
    <xf numFmtId="0" fontId="0" fillId="0" borderId="13" xfId="0" applyFont="1" applyFill="1" applyBorder="1" applyAlignment="1">
      <alignment vertical="center" wrapText="1"/>
    </xf>
    <xf numFmtId="0" fontId="0" fillId="0" borderId="0" xfId="0" applyAlignment="1">
      <alignment horizontal="center" vertical="center"/>
    </xf>
    <xf numFmtId="0" fontId="5" fillId="0" borderId="12" xfId="0" applyFont="1" applyBorder="1" applyAlignment="1">
      <alignment horizontal="center" vertical="center"/>
    </xf>
    <xf numFmtId="0" fontId="5" fillId="0" borderId="5" xfId="0" applyFont="1" applyBorder="1" applyAlignment="1">
      <alignment horizontal="center" vertical="center"/>
    </xf>
    <xf numFmtId="0" fontId="5" fillId="0" borderId="31" xfId="0" applyFont="1" applyBorder="1" applyAlignment="1">
      <alignment horizontal="center" vertical="center"/>
    </xf>
    <xf numFmtId="0" fontId="15" fillId="0" borderId="52" xfId="0" applyFont="1" applyBorder="1" applyAlignment="1">
      <alignment horizontal="center" vertical="center" shrinkToFit="1"/>
    </xf>
    <xf numFmtId="0" fontId="5" fillId="0" borderId="32" xfId="0" applyFont="1" applyBorder="1" applyAlignment="1">
      <alignment horizontal="center" vertical="center"/>
    </xf>
    <xf numFmtId="0" fontId="15" fillId="0" borderId="53" xfId="0" applyFont="1" applyBorder="1" applyAlignment="1">
      <alignment horizontal="center" vertical="center" shrinkToFit="1"/>
    </xf>
    <xf numFmtId="0" fontId="5" fillId="0" borderId="34" xfId="0" applyFont="1" applyBorder="1" applyAlignment="1">
      <alignment horizontal="center" vertical="center"/>
    </xf>
    <xf numFmtId="0" fontId="15" fillId="0" borderId="54" xfId="0" applyFont="1" applyBorder="1" applyAlignment="1">
      <alignment horizontal="center" vertical="center" shrinkToFit="1"/>
    </xf>
    <xf numFmtId="0" fontId="15" fillId="0" borderId="55" xfId="0" applyFont="1" applyBorder="1" applyAlignment="1">
      <alignment horizontal="center" vertical="center" shrinkToFit="1"/>
    </xf>
    <xf numFmtId="38" fontId="5" fillId="0" borderId="40" xfId="1" applyFont="1" applyBorder="1" applyAlignment="1">
      <alignment vertical="center" shrinkToFit="1"/>
    </xf>
    <xf numFmtId="0" fontId="5" fillId="0" borderId="41" xfId="0" applyFont="1" applyBorder="1" applyAlignment="1">
      <alignment horizontal="left" vertical="center" shrinkToFit="1"/>
    </xf>
    <xf numFmtId="0" fontId="15" fillId="0" borderId="56" xfId="0" applyFont="1" applyBorder="1" applyAlignment="1">
      <alignment horizontal="center" vertical="center" shrinkToFit="1"/>
    </xf>
    <xf numFmtId="0" fontId="5" fillId="0" borderId="4" xfId="0" applyFont="1" applyBorder="1">
      <alignment vertical="center"/>
    </xf>
    <xf numFmtId="38" fontId="5" fillId="0" borderId="41" xfId="1" applyFont="1" applyBorder="1" applyAlignment="1">
      <alignment horizontal="left" vertical="center" shrinkToFit="1"/>
    </xf>
    <xf numFmtId="0" fontId="5" fillId="0" borderId="13" xfId="0" applyFont="1" applyBorder="1" applyAlignment="1">
      <alignment horizontal="center" vertical="center"/>
    </xf>
    <xf numFmtId="0" fontId="5" fillId="0" borderId="16" xfId="0" applyFont="1" applyBorder="1" applyAlignment="1">
      <alignment horizontal="center" vertical="center" shrinkToFit="1"/>
    </xf>
    <xf numFmtId="38" fontId="5" fillId="0" borderId="40" xfId="0" applyNumberFormat="1" applyFont="1" applyBorder="1" applyAlignment="1">
      <alignment vertical="center" shrinkToFit="1"/>
    </xf>
    <xf numFmtId="0" fontId="5" fillId="0" borderId="42" xfId="0" applyFont="1" applyBorder="1" applyAlignment="1">
      <alignment horizontal="left" vertical="center"/>
    </xf>
    <xf numFmtId="0" fontId="5" fillId="0" borderId="41" xfId="0" applyFont="1" applyBorder="1" applyAlignment="1">
      <alignment horizontal="left" vertical="center"/>
    </xf>
    <xf numFmtId="38" fontId="5" fillId="0" borderId="42" xfId="0" applyNumberFormat="1" applyFont="1" applyBorder="1" applyAlignment="1">
      <alignment vertical="center" shrinkToFit="1"/>
    </xf>
    <xf numFmtId="0" fontId="6" fillId="0" borderId="0" xfId="0" applyFont="1">
      <alignment vertical="center"/>
    </xf>
    <xf numFmtId="0" fontId="0" fillId="0" borderId="24" xfId="0" applyFill="1" applyBorder="1" applyAlignment="1">
      <alignment horizontal="left" vertical="center" shrinkToFit="1"/>
    </xf>
    <xf numFmtId="0" fontId="0" fillId="0" borderId="6" xfId="0" applyBorder="1" applyAlignment="1">
      <alignment horizontal="left" vertical="center" shrinkToFit="1"/>
    </xf>
    <xf numFmtId="0" fontId="0" fillId="0" borderId="8" xfId="0" applyFill="1" applyBorder="1" applyAlignment="1">
      <alignment horizontal="center" vertical="center"/>
    </xf>
    <xf numFmtId="0" fontId="0" fillId="0" borderId="10" xfId="0" applyFill="1" applyBorder="1" applyAlignment="1">
      <alignment horizontal="center" vertical="center"/>
    </xf>
    <xf numFmtId="0" fontId="0" fillId="0" borderId="25" xfId="0" applyFill="1" applyBorder="1" applyAlignment="1">
      <alignment horizontal="center" vertical="center"/>
    </xf>
    <xf numFmtId="0" fontId="0" fillId="0" borderId="11" xfId="0" applyFill="1" applyBorder="1" applyAlignment="1">
      <alignment horizontal="center" vertical="center"/>
    </xf>
    <xf numFmtId="0" fontId="0" fillId="0" borderId="6" xfId="0" applyFill="1" applyBorder="1" applyAlignment="1">
      <alignment horizontal="center" vertical="center"/>
    </xf>
    <xf numFmtId="0" fontId="0" fillId="0" borderId="0" xfId="0" applyFill="1" applyBorder="1" applyAlignment="1">
      <alignment horizontal="center" vertical="center"/>
    </xf>
    <xf numFmtId="0" fontId="0" fillId="0" borderId="7" xfId="0" applyFill="1" applyBorder="1" applyAlignment="1">
      <alignment horizontal="center" vertical="center"/>
    </xf>
    <xf numFmtId="177" fontId="16" fillId="0" borderId="1" xfId="0" applyNumberFormat="1" applyFont="1" applyFill="1" applyBorder="1" applyAlignment="1">
      <alignment horizontal="center" vertical="center"/>
    </xf>
    <xf numFmtId="177" fontId="0" fillId="0" borderId="1" xfId="0" applyNumberFormat="1" applyFont="1" applyFill="1" applyBorder="1" applyAlignment="1">
      <alignment horizontal="center" vertical="center"/>
    </xf>
    <xf numFmtId="0" fontId="0" fillId="0" borderId="1" xfId="0" applyFont="1" applyFill="1" applyBorder="1" applyAlignment="1">
      <alignment horizontal="center" vertical="center"/>
    </xf>
    <xf numFmtId="0" fontId="0" fillId="0" borderId="1" xfId="0" applyFont="1" applyFill="1" applyBorder="1" applyAlignment="1">
      <alignment horizontal="center" vertical="center" shrinkToFit="1"/>
    </xf>
    <xf numFmtId="0" fontId="8" fillId="2" borderId="58" xfId="0" applyFont="1" applyFill="1" applyBorder="1" applyAlignment="1">
      <alignment horizontal="left" vertical="center"/>
    </xf>
    <xf numFmtId="0" fontId="8" fillId="2" borderId="45" xfId="0" applyFont="1" applyFill="1" applyBorder="1" applyAlignment="1">
      <alignment horizontal="left" vertical="center" wrapText="1"/>
    </xf>
    <xf numFmtId="38" fontId="0" fillId="2" borderId="3" xfId="1" applyFont="1" applyFill="1" applyBorder="1" applyAlignment="1">
      <alignment horizontal="right" vertical="center" wrapText="1"/>
    </xf>
    <xf numFmtId="38" fontId="0" fillId="0" borderId="15" xfId="1" applyFont="1" applyFill="1" applyBorder="1" applyAlignment="1">
      <alignment horizontal="left" vertical="center" wrapText="1"/>
    </xf>
    <xf numFmtId="0" fontId="8" fillId="0" borderId="47" xfId="0" applyFont="1" applyFill="1" applyBorder="1" applyAlignment="1">
      <alignment horizontal="left" vertical="center"/>
    </xf>
    <xf numFmtId="0" fontId="8" fillId="0" borderId="47" xfId="0" applyFont="1" applyFill="1" applyBorder="1" applyAlignment="1">
      <alignment horizontal="left" vertical="center" wrapText="1"/>
    </xf>
    <xf numFmtId="38" fontId="0" fillId="0" borderId="47" xfId="1" applyFont="1" applyFill="1" applyBorder="1" applyAlignment="1">
      <alignment horizontal="right" vertical="center" wrapText="1"/>
    </xf>
    <xf numFmtId="38" fontId="2" fillId="0" borderId="47" xfId="1" applyFont="1" applyFill="1" applyBorder="1" applyAlignment="1">
      <alignment horizontal="left" vertical="center" wrapText="1"/>
    </xf>
    <xf numFmtId="0" fontId="8" fillId="4" borderId="6" xfId="0" applyFont="1" applyFill="1" applyBorder="1" applyAlignment="1">
      <alignment horizontal="left" vertical="center"/>
    </xf>
    <xf numFmtId="0" fontId="8" fillId="4" borderId="39" xfId="0" applyFont="1" applyFill="1" applyBorder="1" applyAlignment="1">
      <alignment horizontal="left" vertical="center" wrapText="1"/>
    </xf>
    <xf numFmtId="38" fontId="0" fillId="4" borderId="2" xfId="1" applyFont="1" applyFill="1" applyBorder="1" applyAlignment="1">
      <alignment horizontal="right" vertical="center" wrapText="1"/>
    </xf>
    <xf numFmtId="38" fontId="0" fillId="0" borderId="59" xfId="1" applyFont="1" applyFill="1" applyBorder="1" applyAlignment="1">
      <alignment horizontal="left" vertical="center" wrapText="1"/>
    </xf>
    <xf numFmtId="0" fontId="0" fillId="4" borderId="6" xfId="0" applyFill="1" applyBorder="1" applyAlignment="1">
      <alignment vertical="center" wrapText="1"/>
    </xf>
    <xf numFmtId="0" fontId="0" fillId="0" borderId="13" xfId="0" applyFill="1" applyBorder="1" applyAlignment="1">
      <alignment vertical="center"/>
    </xf>
    <xf numFmtId="0" fontId="0" fillId="0" borderId="16" xfId="0" applyFill="1" applyBorder="1" applyAlignment="1">
      <alignment horizontal="center" vertical="center"/>
    </xf>
    <xf numFmtId="38" fontId="0" fillId="0" borderId="5" xfId="1" applyFont="1" applyFill="1" applyBorder="1" applyAlignment="1">
      <alignment horizontal="right" vertical="center" wrapText="1"/>
    </xf>
    <xf numFmtId="0" fontId="0" fillId="0" borderId="14" xfId="0" applyFill="1" applyBorder="1" applyAlignment="1">
      <alignment horizontal="left" vertical="center" wrapText="1"/>
    </xf>
    <xf numFmtId="0" fontId="0" fillId="4" borderId="28" xfId="0" applyFill="1" applyBorder="1" applyAlignment="1">
      <alignment vertical="center" wrapText="1"/>
    </xf>
    <xf numFmtId="0" fontId="0" fillId="0" borderId="15" xfId="0" applyFill="1" applyBorder="1" applyAlignment="1">
      <alignment horizontal="left" vertical="center" wrapText="1"/>
    </xf>
    <xf numFmtId="0" fontId="8" fillId="3" borderId="8" xfId="0" applyFont="1" applyFill="1" applyBorder="1" applyAlignment="1">
      <alignment horizontal="left" vertical="center"/>
    </xf>
    <xf numFmtId="0" fontId="8" fillId="3" borderId="48" xfId="0" applyFont="1" applyFill="1" applyBorder="1" applyAlignment="1">
      <alignment horizontal="left" vertical="center" wrapText="1"/>
    </xf>
    <xf numFmtId="0" fontId="8" fillId="3" borderId="26" xfId="0" applyFont="1" applyFill="1" applyBorder="1" applyAlignment="1">
      <alignment horizontal="left" vertical="center" wrapText="1"/>
    </xf>
    <xf numFmtId="38" fontId="0" fillId="3" borderId="21" xfId="1" applyFont="1" applyFill="1" applyBorder="1" applyAlignment="1">
      <alignment horizontal="right" vertical="center" wrapText="1"/>
    </xf>
    <xf numFmtId="38" fontId="0" fillId="0" borderId="27" xfId="1" applyFont="1" applyFill="1" applyBorder="1" applyAlignment="1">
      <alignment horizontal="left" vertical="center" wrapText="1"/>
    </xf>
    <xf numFmtId="0" fontId="0" fillId="3" borderId="6" xfId="0" applyFill="1" applyBorder="1" applyAlignment="1">
      <alignment vertical="center" wrapText="1"/>
    </xf>
    <xf numFmtId="0" fontId="0" fillId="0" borderId="12" xfId="0" applyFont="1" applyFill="1" applyBorder="1" applyAlignment="1">
      <alignment vertical="center"/>
    </xf>
    <xf numFmtId="0" fontId="0" fillId="0" borderId="13" xfId="0" applyFont="1" applyFill="1" applyBorder="1" applyAlignment="1">
      <alignment vertical="center"/>
    </xf>
    <xf numFmtId="0" fontId="17" fillId="0" borderId="51" xfId="0" applyFont="1" applyFill="1" applyBorder="1" applyAlignment="1">
      <alignment horizontal="center" vertical="center" shrinkToFit="1"/>
    </xf>
    <xf numFmtId="3" fontId="0" fillId="0" borderId="14" xfId="0" applyNumberFormat="1" applyFill="1" applyBorder="1" applyAlignment="1">
      <alignment horizontal="left" vertical="center" wrapText="1"/>
    </xf>
    <xf numFmtId="0" fontId="0" fillId="0" borderId="19" xfId="0" applyFont="1" applyFill="1" applyBorder="1" applyAlignment="1">
      <alignment vertical="center"/>
    </xf>
    <xf numFmtId="0" fontId="0" fillId="0" borderId="38" xfId="0" applyFont="1" applyFill="1" applyBorder="1" applyAlignment="1">
      <alignment vertical="center"/>
    </xf>
    <xf numFmtId="0" fontId="0" fillId="0" borderId="38" xfId="0" applyFont="1" applyFill="1" applyBorder="1" applyAlignment="1">
      <alignment vertical="center" wrapText="1"/>
    </xf>
    <xf numFmtId="0" fontId="17" fillId="0" borderId="61" xfId="0" applyFont="1" applyFill="1" applyBorder="1" applyAlignment="1">
      <alignment horizontal="center" vertical="center" shrinkToFit="1"/>
    </xf>
    <xf numFmtId="3" fontId="0" fillId="0" borderId="9" xfId="0" applyNumberFormat="1" applyFill="1" applyBorder="1">
      <alignment vertical="center"/>
    </xf>
    <xf numFmtId="3" fontId="0" fillId="0" borderId="60" xfId="0" applyNumberFormat="1" applyFill="1" applyBorder="1" applyAlignment="1">
      <alignment horizontal="left" vertical="center" wrapText="1"/>
    </xf>
    <xf numFmtId="3" fontId="0" fillId="0" borderId="5" xfId="0" applyNumberFormat="1" applyFill="1" applyBorder="1" applyAlignment="1">
      <alignment vertical="center"/>
    </xf>
    <xf numFmtId="3" fontId="0" fillId="0" borderId="9" xfId="0" applyNumberFormat="1" applyFont="1" applyFill="1" applyBorder="1">
      <alignment vertical="center"/>
    </xf>
    <xf numFmtId="0" fontId="0" fillId="3" borderId="28" xfId="0" applyFill="1" applyBorder="1" applyAlignment="1">
      <alignment vertical="center" wrapText="1"/>
    </xf>
    <xf numFmtId="0" fontId="17" fillId="0" borderId="62" xfId="0" applyFont="1" applyFill="1" applyBorder="1" applyAlignment="1">
      <alignment horizontal="center" vertical="center" shrinkToFit="1"/>
    </xf>
    <xf numFmtId="3" fontId="0" fillId="0" borderId="36" xfId="0" applyNumberFormat="1" applyFill="1" applyBorder="1">
      <alignment vertical="center"/>
    </xf>
    <xf numFmtId="3" fontId="0" fillId="0" borderId="36" xfId="0" applyNumberFormat="1" applyFill="1" applyBorder="1" applyAlignment="1">
      <alignment vertical="center"/>
    </xf>
    <xf numFmtId="3" fontId="0" fillId="0" borderId="15" xfId="0" applyNumberFormat="1" applyFill="1" applyBorder="1" applyAlignment="1">
      <alignment horizontal="left" vertical="center" wrapText="1"/>
    </xf>
    <xf numFmtId="38" fontId="0" fillId="0" borderId="63" xfId="1" applyFont="1" applyFill="1" applyBorder="1" applyAlignment="1">
      <alignment horizontal="left" vertical="center" wrapText="1"/>
    </xf>
    <xf numFmtId="0" fontId="8" fillId="0" borderId="22" xfId="0" applyFont="1" applyFill="1" applyBorder="1" applyAlignment="1">
      <alignment horizontal="left" vertical="center"/>
    </xf>
    <xf numFmtId="40" fontId="0" fillId="0" borderId="24" xfId="1" applyNumberFormat="1" applyFont="1" applyFill="1" applyBorder="1" applyAlignment="1">
      <alignment horizontal="right" vertical="center" wrapText="1"/>
    </xf>
    <xf numFmtId="38" fontId="0" fillId="0" borderId="24" xfId="1" applyFont="1" applyFill="1" applyBorder="1" applyAlignment="1">
      <alignment horizontal="right" vertical="center" wrapText="1"/>
    </xf>
    <xf numFmtId="0" fontId="8" fillId="0" borderId="23" xfId="0" applyFont="1" applyFill="1" applyBorder="1" applyAlignment="1">
      <alignment horizontal="left" vertical="center" wrapText="1"/>
    </xf>
    <xf numFmtId="0" fontId="8" fillId="2" borderId="45" xfId="0" applyFont="1" applyFill="1" applyBorder="1" applyAlignment="1">
      <alignment horizontal="right" vertical="center"/>
    </xf>
    <xf numFmtId="0" fontId="8" fillId="2" borderId="18" xfId="0" applyFont="1" applyFill="1" applyBorder="1" applyAlignment="1">
      <alignment horizontal="right" vertical="center"/>
    </xf>
    <xf numFmtId="0" fontId="0" fillId="0" borderId="0" xfId="0" applyBorder="1" applyAlignment="1">
      <alignment vertical="center"/>
    </xf>
    <xf numFmtId="40" fontId="0" fillId="2" borderId="3" xfId="1" applyNumberFormat="1" applyFont="1" applyFill="1" applyBorder="1" applyAlignment="1">
      <alignment horizontal="right" vertical="center" wrapText="1"/>
    </xf>
    <xf numFmtId="40" fontId="0" fillId="4" borderId="2" xfId="1" applyNumberFormat="1" applyFont="1" applyFill="1" applyBorder="1" applyAlignment="1">
      <alignment horizontal="right" vertical="center" wrapText="1"/>
    </xf>
    <xf numFmtId="40" fontId="0" fillId="0" borderId="5" xfId="1" applyNumberFormat="1" applyFont="1" applyFill="1" applyBorder="1" applyAlignment="1">
      <alignment horizontal="right" vertical="center" wrapText="1"/>
    </xf>
    <xf numFmtId="40" fontId="0" fillId="3" borderId="21" xfId="1" applyNumberFormat="1" applyFont="1" applyFill="1" applyBorder="1" applyAlignment="1">
      <alignment horizontal="right" vertical="center" wrapText="1"/>
    </xf>
    <xf numFmtId="40" fontId="0" fillId="0" borderId="5" xfId="0" applyNumberFormat="1" applyFill="1" applyBorder="1" applyAlignment="1">
      <alignment horizontal="right" vertical="center"/>
    </xf>
    <xf numFmtId="40" fontId="0" fillId="0" borderId="9" xfId="0" applyNumberFormat="1" applyFill="1" applyBorder="1" applyAlignment="1">
      <alignment horizontal="right" vertical="center"/>
    </xf>
    <xf numFmtId="40" fontId="0" fillId="0" borderId="3" xfId="0" applyNumberFormat="1" applyFill="1" applyBorder="1" applyAlignment="1">
      <alignment horizontal="right" vertical="center"/>
    </xf>
    <xf numFmtId="40" fontId="5" fillId="0" borderId="20" xfId="1" applyNumberFormat="1" applyFont="1" applyBorder="1">
      <alignment vertical="center"/>
    </xf>
    <xf numFmtId="0" fontId="0" fillId="0" borderId="0" xfId="0" applyAlignment="1">
      <alignment horizontal="center" vertical="center"/>
    </xf>
    <xf numFmtId="0" fontId="0" fillId="0" borderId="30" xfId="0" applyFill="1" applyBorder="1" applyAlignment="1">
      <alignment horizontal="left" vertical="center" wrapText="1"/>
    </xf>
    <xf numFmtId="176" fontId="0" fillId="0" borderId="30" xfId="0" applyNumberFormat="1" applyFill="1" applyBorder="1" applyAlignment="1">
      <alignment vertical="center" wrapText="1"/>
    </xf>
    <xf numFmtId="0" fontId="0" fillId="0" borderId="13" xfId="0" applyFill="1" applyBorder="1" applyAlignment="1">
      <alignment vertical="center" wrapText="1"/>
    </xf>
    <xf numFmtId="0" fontId="5" fillId="0" borderId="13" xfId="0" applyFont="1" applyFill="1" applyBorder="1" applyAlignment="1">
      <alignment horizontal="left" vertical="center"/>
    </xf>
    <xf numFmtId="176" fontId="0" fillId="0" borderId="14" xfId="0" applyNumberFormat="1" applyFill="1" applyBorder="1" applyAlignment="1">
      <alignment vertical="center" wrapText="1"/>
    </xf>
    <xf numFmtId="0" fontId="0" fillId="0" borderId="12" xfId="0" applyFill="1" applyBorder="1" applyAlignment="1">
      <alignment vertical="center"/>
    </xf>
    <xf numFmtId="0" fontId="0" fillId="0" borderId="38" xfId="0" applyFill="1" applyBorder="1" applyAlignment="1">
      <alignment vertical="center"/>
    </xf>
    <xf numFmtId="38" fontId="0" fillId="0" borderId="1" xfId="1" applyFont="1" applyFill="1" applyBorder="1" applyAlignment="1">
      <alignment horizontal="right" vertical="center" wrapText="1"/>
    </xf>
    <xf numFmtId="40" fontId="0" fillId="0" borderId="1" xfId="1" applyNumberFormat="1" applyFont="1" applyFill="1" applyBorder="1" applyAlignment="1">
      <alignment horizontal="right" vertical="center" wrapText="1"/>
    </xf>
    <xf numFmtId="0" fontId="0" fillId="0" borderId="44" xfId="0" applyFill="1" applyBorder="1" applyAlignment="1">
      <alignment vertical="center"/>
    </xf>
    <xf numFmtId="38" fontId="0" fillId="0" borderId="36" xfId="1" applyFont="1" applyFill="1" applyBorder="1" applyAlignment="1">
      <alignment horizontal="right" vertical="center" wrapText="1"/>
    </xf>
    <xf numFmtId="0" fontId="0" fillId="0" borderId="13" xfId="0" applyFill="1" applyBorder="1" applyAlignment="1">
      <alignment horizontal="left" vertical="center" wrapText="1"/>
    </xf>
    <xf numFmtId="40" fontId="0" fillId="0" borderId="36" xfId="1" applyNumberFormat="1" applyFont="1" applyFill="1" applyBorder="1" applyAlignment="1">
      <alignment horizontal="right" vertical="center" wrapText="1"/>
    </xf>
    <xf numFmtId="0" fontId="0" fillId="0" borderId="13" xfId="0" applyFill="1" applyBorder="1" applyAlignment="1">
      <alignment horizontal="center" vertical="center" wrapText="1"/>
    </xf>
    <xf numFmtId="0" fontId="0" fillId="0" borderId="44" xfId="0" applyFill="1" applyBorder="1" applyAlignment="1">
      <alignment horizontal="center" vertical="center"/>
    </xf>
    <xf numFmtId="0" fontId="8" fillId="4" borderId="39" xfId="0" applyFont="1" applyFill="1" applyBorder="1" applyAlignment="1">
      <alignment horizontal="left" vertical="center"/>
    </xf>
    <xf numFmtId="0" fontId="8" fillId="4" borderId="4" xfId="0" applyFont="1" applyFill="1" applyBorder="1" applyAlignment="1">
      <alignment horizontal="right" vertical="center"/>
    </xf>
    <xf numFmtId="0" fontId="0" fillId="0" borderId="16" xfId="0" applyFill="1" applyBorder="1" applyAlignment="1">
      <alignment horizontal="right" vertical="center"/>
    </xf>
    <xf numFmtId="0" fontId="0" fillId="0" borderId="6" xfId="0" applyFill="1" applyBorder="1" applyAlignment="1">
      <alignment vertical="center" wrapText="1"/>
    </xf>
    <xf numFmtId="0" fontId="0" fillId="0" borderId="38" xfId="0" applyFill="1" applyBorder="1" applyAlignment="1">
      <alignment horizontal="left" vertical="center"/>
    </xf>
    <xf numFmtId="0" fontId="0" fillId="0" borderId="64" xfId="0" applyFill="1" applyBorder="1" applyAlignment="1">
      <alignment vertical="center"/>
    </xf>
    <xf numFmtId="0" fontId="0" fillId="0" borderId="44" xfId="0" applyFill="1" applyBorder="1" applyAlignment="1">
      <alignment vertical="center" wrapText="1"/>
    </xf>
    <xf numFmtId="38" fontId="0" fillId="0" borderId="44" xfId="1" applyFont="1" applyFill="1" applyBorder="1" applyAlignment="1">
      <alignment horizontal="right" vertical="center" wrapText="1"/>
    </xf>
    <xf numFmtId="0" fontId="5" fillId="0" borderId="44" xfId="0" applyFont="1" applyFill="1" applyBorder="1" applyAlignment="1">
      <alignment horizontal="left" vertical="center"/>
    </xf>
    <xf numFmtId="0" fontId="0" fillId="0" borderId="29" xfId="0" applyFill="1" applyBorder="1" applyAlignment="1">
      <alignment horizontal="right" vertical="center"/>
    </xf>
    <xf numFmtId="176" fontId="0" fillId="0" borderId="37" xfId="0" applyNumberFormat="1" applyFill="1" applyBorder="1" applyAlignment="1">
      <alignment vertical="center" wrapText="1"/>
    </xf>
    <xf numFmtId="0" fontId="3" fillId="0" borderId="28" xfId="0" applyFont="1" applyFill="1" applyBorder="1" applyAlignment="1">
      <alignment vertical="center"/>
    </xf>
    <xf numFmtId="0" fontId="8" fillId="0" borderId="8" xfId="0" applyFont="1" applyFill="1" applyBorder="1" applyAlignment="1">
      <alignment horizontal="left" vertical="center"/>
    </xf>
    <xf numFmtId="0" fontId="8" fillId="0" borderId="10" xfId="0" applyFont="1" applyFill="1" applyBorder="1" applyAlignment="1">
      <alignment horizontal="left" vertical="center" wrapText="1"/>
    </xf>
    <xf numFmtId="0" fontId="8" fillId="0" borderId="25" xfId="0" applyFont="1" applyFill="1" applyBorder="1" applyAlignment="1">
      <alignment horizontal="left" vertical="center" wrapText="1"/>
    </xf>
    <xf numFmtId="38" fontId="0" fillId="0" borderId="11" xfId="1" applyFont="1" applyFill="1" applyBorder="1" applyAlignment="1">
      <alignment horizontal="right" vertical="center" wrapText="1"/>
    </xf>
    <xf numFmtId="38" fontId="0" fillId="0" borderId="57" xfId="1" applyFont="1" applyFill="1" applyBorder="1" applyAlignment="1">
      <alignment horizontal="left" vertical="center" wrapText="1"/>
    </xf>
    <xf numFmtId="0" fontId="0" fillId="0" borderId="0" xfId="0" applyBorder="1">
      <alignment vertical="center"/>
    </xf>
    <xf numFmtId="0" fontId="8" fillId="0" borderId="44" xfId="0" applyFont="1" applyFill="1" applyBorder="1" applyAlignment="1">
      <alignment horizontal="left" vertical="center"/>
    </xf>
    <xf numFmtId="0" fontId="8" fillId="0" borderId="44" xfId="0" applyFont="1" applyFill="1" applyBorder="1" applyAlignment="1">
      <alignment horizontal="left" vertical="center" wrapText="1"/>
    </xf>
    <xf numFmtId="38" fontId="2" fillId="0" borderId="44" xfId="1" applyFont="1" applyFill="1" applyBorder="1" applyAlignment="1">
      <alignment horizontal="left" vertical="center" wrapText="1"/>
    </xf>
    <xf numFmtId="0" fontId="8" fillId="0" borderId="10" xfId="0" applyFont="1" applyFill="1" applyBorder="1" applyAlignment="1">
      <alignment horizontal="left" vertical="center"/>
    </xf>
    <xf numFmtId="38" fontId="0" fillId="0" borderId="10" xfId="1" applyFont="1" applyFill="1" applyBorder="1" applyAlignment="1">
      <alignment horizontal="right" vertical="center" wrapText="1"/>
    </xf>
    <xf numFmtId="38" fontId="2" fillId="0" borderId="10" xfId="1" applyFont="1" applyFill="1" applyBorder="1" applyAlignment="1">
      <alignment horizontal="left" vertical="center" wrapText="1"/>
    </xf>
    <xf numFmtId="0" fontId="0" fillId="0" borderId="13" xfId="0" applyFill="1" applyBorder="1" applyAlignment="1">
      <alignment horizontal="left" vertical="center" wrapText="1"/>
    </xf>
    <xf numFmtId="0" fontId="8" fillId="0" borderId="0" xfId="0" applyFont="1" applyFill="1" applyBorder="1" applyAlignment="1">
      <alignment horizontal="left" vertical="center"/>
    </xf>
    <xf numFmtId="0" fontId="20" fillId="0" borderId="51" xfId="0" applyFont="1" applyFill="1" applyBorder="1" applyAlignment="1">
      <alignment horizontal="center" vertical="center"/>
    </xf>
    <xf numFmtId="0" fontId="20" fillId="0" borderId="65" xfId="0" applyFont="1" applyFill="1" applyBorder="1" applyAlignment="1">
      <alignment horizontal="center" vertical="center"/>
    </xf>
    <xf numFmtId="0" fontId="0" fillId="0" borderId="13" xfId="0" applyFont="1" applyFill="1" applyBorder="1" applyAlignment="1">
      <alignment horizontal="center" vertical="center" wrapText="1"/>
    </xf>
    <xf numFmtId="0" fontId="0" fillId="0" borderId="45" xfId="0" applyFont="1" applyFill="1" applyBorder="1" applyAlignment="1">
      <alignment horizontal="center" vertical="center" wrapText="1"/>
    </xf>
    <xf numFmtId="0" fontId="8" fillId="3" borderId="48" xfId="0" applyFont="1" applyFill="1" applyBorder="1" applyAlignment="1">
      <alignment horizontal="left" vertical="center"/>
    </xf>
    <xf numFmtId="0" fontId="5" fillId="0" borderId="42" xfId="0" applyFont="1" applyBorder="1" applyAlignment="1">
      <alignment horizontal="left" vertical="center"/>
    </xf>
    <xf numFmtId="38" fontId="0" fillId="0" borderId="16" xfId="1" applyFont="1" applyFill="1" applyBorder="1" applyAlignment="1">
      <alignment vertical="center"/>
    </xf>
    <xf numFmtId="38" fontId="0" fillId="0" borderId="7" xfId="1" applyFont="1" applyFill="1" applyBorder="1" applyAlignment="1">
      <alignment vertical="center"/>
    </xf>
    <xf numFmtId="38" fontId="5" fillId="0" borderId="12" xfId="1" applyFont="1" applyBorder="1" applyAlignment="1">
      <alignment vertical="center" shrinkToFit="1"/>
    </xf>
    <xf numFmtId="0" fontId="5" fillId="0" borderId="16" xfId="0" applyFont="1" applyBorder="1" applyAlignment="1">
      <alignment horizontal="left" vertical="center" shrinkToFit="1"/>
    </xf>
    <xf numFmtId="0" fontId="0" fillId="0" borderId="0" xfId="0" applyFill="1">
      <alignment vertical="center"/>
    </xf>
    <xf numFmtId="38" fontId="5" fillId="0" borderId="67" xfId="0" applyNumberFormat="1" applyFont="1" applyBorder="1" applyAlignment="1">
      <alignment horizontal="right" vertical="center"/>
    </xf>
    <xf numFmtId="38" fontId="5" fillId="0" borderId="40" xfId="1" applyNumberFormat="1" applyFont="1" applyBorder="1" applyAlignment="1">
      <alignment vertical="center" shrinkToFit="1"/>
    </xf>
    <xf numFmtId="38" fontId="0" fillId="5" borderId="16" xfId="1" applyFont="1" applyFill="1" applyBorder="1" applyAlignment="1">
      <alignment vertical="center"/>
    </xf>
    <xf numFmtId="38" fontId="0" fillId="5" borderId="5" xfId="1" applyFont="1" applyFill="1" applyBorder="1" applyAlignment="1">
      <alignment horizontal="right" vertical="center" wrapText="1"/>
    </xf>
    <xf numFmtId="40" fontId="0" fillId="5" borderId="5" xfId="1" applyNumberFormat="1" applyFont="1" applyFill="1" applyBorder="1" applyAlignment="1">
      <alignment horizontal="right" vertical="center" wrapText="1"/>
    </xf>
    <xf numFmtId="0" fontId="0" fillId="5" borderId="14" xfId="0" applyFill="1" applyBorder="1" applyAlignment="1">
      <alignment horizontal="left" vertical="center" wrapText="1"/>
    </xf>
    <xf numFmtId="0" fontId="19" fillId="0" borderId="23" xfId="0" applyFont="1" applyFill="1" applyBorder="1" applyAlignment="1">
      <alignment vertical="center"/>
    </xf>
    <xf numFmtId="0" fontId="11" fillId="0" borderId="0" xfId="0" applyFont="1" applyFill="1" applyAlignment="1">
      <alignment horizontal="center" vertical="center"/>
    </xf>
    <xf numFmtId="0" fontId="0" fillId="0" borderId="0" xfId="0" applyFill="1" applyAlignment="1">
      <alignment horizontal="center" vertical="center"/>
    </xf>
    <xf numFmtId="38" fontId="2" fillId="0" borderId="16" xfId="1" applyFont="1" applyFill="1" applyBorder="1" applyAlignment="1">
      <alignment horizontal="right" vertical="center"/>
    </xf>
    <xf numFmtId="0" fontId="20" fillId="0" borderId="16" xfId="0" applyFont="1" applyFill="1" applyBorder="1" applyAlignment="1">
      <alignment horizontal="center" vertical="center"/>
    </xf>
    <xf numFmtId="0" fontId="20" fillId="0" borderId="29" xfId="0" applyFont="1" applyFill="1" applyBorder="1" applyAlignment="1">
      <alignment horizontal="center" vertical="center"/>
    </xf>
    <xf numFmtId="38" fontId="2" fillId="0" borderId="16" xfId="1" applyFont="1" applyFill="1" applyBorder="1" applyAlignment="1">
      <alignment horizontal="right" vertical="center" shrinkToFit="1"/>
    </xf>
    <xf numFmtId="38" fontId="2" fillId="0" borderId="17" xfId="1" applyFont="1" applyFill="1" applyBorder="1" applyAlignment="1">
      <alignment horizontal="right" vertical="center" shrinkToFit="1"/>
    </xf>
    <xf numFmtId="38" fontId="2" fillId="0" borderId="29" xfId="1" applyFont="1" applyFill="1" applyBorder="1" applyAlignment="1">
      <alignment horizontal="right" vertical="center" shrinkToFit="1"/>
    </xf>
    <xf numFmtId="0" fontId="0" fillId="6" borderId="13" xfId="0" applyFill="1" applyBorder="1" applyAlignment="1">
      <alignment vertical="center" wrapText="1"/>
    </xf>
    <xf numFmtId="0" fontId="0" fillId="6" borderId="13" xfId="0" applyFill="1" applyBorder="1" applyAlignment="1">
      <alignment vertical="center"/>
    </xf>
    <xf numFmtId="0" fontId="5" fillId="6" borderId="13" xfId="0" applyFont="1" applyFill="1" applyBorder="1" applyAlignment="1">
      <alignment horizontal="left" vertical="center"/>
    </xf>
    <xf numFmtId="0" fontId="20" fillId="6" borderId="51" xfId="0" applyFont="1" applyFill="1" applyBorder="1" applyAlignment="1">
      <alignment horizontal="center" vertical="center"/>
    </xf>
    <xf numFmtId="38" fontId="0" fillId="6" borderId="5" xfId="1" applyFont="1" applyFill="1" applyBorder="1" applyAlignment="1">
      <alignment horizontal="right" vertical="center" wrapText="1"/>
    </xf>
    <xf numFmtId="40" fontId="0" fillId="6" borderId="5" xfId="1" applyNumberFormat="1" applyFont="1" applyFill="1" applyBorder="1" applyAlignment="1">
      <alignment horizontal="right" vertical="center" wrapText="1"/>
    </xf>
    <xf numFmtId="176" fontId="0" fillId="6" borderId="14" xfId="0" applyNumberFormat="1" applyFill="1" applyBorder="1" applyAlignment="1">
      <alignment vertical="center" wrapText="1"/>
    </xf>
    <xf numFmtId="0" fontId="0" fillId="6" borderId="19" xfId="0" applyFill="1" applyBorder="1" applyAlignment="1">
      <alignment vertical="center"/>
    </xf>
    <xf numFmtId="0" fontId="0" fillId="6" borderId="38" xfId="0" applyFill="1" applyBorder="1" applyAlignment="1">
      <alignment vertical="center"/>
    </xf>
    <xf numFmtId="0" fontId="20" fillId="6" borderId="61" xfId="0" quotePrefix="1" applyFont="1" applyFill="1" applyBorder="1" applyAlignment="1">
      <alignment horizontal="center" vertical="center"/>
    </xf>
    <xf numFmtId="38" fontId="0" fillId="6" borderId="9" xfId="1" applyFont="1" applyFill="1" applyBorder="1" applyAlignment="1">
      <alignment horizontal="right" vertical="center" wrapText="1"/>
    </xf>
    <xf numFmtId="40" fontId="0" fillId="6" borderId="9" xfId="1" applyNumberFormat="1" applyFont="1" applyFill="1" applyBorder="1" applyAlignment="1">
      <alignment horizontal="right" vertical="center" wrapText="1"/>
    </xf>
    <xf numFmtId="176" fontId="0" fillId="6" borderId="60" xfId="0" applyNumberFormat="1" applyFill="1" applyBorder="1" applyAlignment="1">
      <alignment vertical="center" wrapText="1"/>
    </xf>
    <xf numFmtId="0" fontId="8" fillId="6" borderId="22" xfId="0" applyFont="1" applyFill="1" applyBorder="1" applyAlignment="1">
      <alignment horizontal="left" vertical="center"/>
    </xf>
    <xf numFmtId="0" fontId="8" fillId="6" borderId="47" xfId="0" applyFont="1" applyFill="1" applyBorder="1" applyAlignment="1">
      <alignment horizontal="left" vertical="center" wrapText="1"/>
    </xf>
    <xf numFmtId="0" fontId="18" fillId="6" borderId="47" xfId="0" applyFont="1" applyFill="1" applyBorder="1" applyAlignment="1">
      <alignment horizontal="left" vertical="center" wrapText="1"/>
    </xf>
    <xf numFmtId="0" fontId="19" fillId="6" borderId="23" xfId="0" applyFont="1" applyFill="1" applyBorder="1" applyAlignment="1">
      <alignment vertical="center"/>
    </xf>
    <xf numFmtId="38" fontId="0" fillId="6" borderId="24" xfId="1" applyFont="1" applyFill="1" applyBorder="1" applyAlignment="1">
      <alignment horizontal="right" vertical="center" wrapText="1"/>
    </xf>
    <xf numFmtId="40" fontId="0" fillId="6" borderId="24" xfId="1" applyNumberFormat="1" applyFont="1" applyFill="1" applyBorder="1" applyAlignment="1">
      <alignment horizontal="right" vertical="center" wrapText="1"/>
    </xf>
    <xf numFmtId="38" fontId="0" fillId="6" borderId="63" xfId="1" applyFont="1" applyFill="1" applyBorder="1" applyAlignment="1">
      <alignment horizontal="left" vertical="center" wrapText="1"/>
    </xf>
    <xf numFmtId="0" fontId="20" fillId="7" borderId="51" xfId="0" applyFont="1" applyFill="1" applyBorder="1" applyAlignment="1">
      <alignment horizontal="center" vertical="center"/>
    </xf>
    <xf numFmtId="38" fontId="0" fillId="7" borderId="5" xfId="1" applyFont="1" applyFill="1" applyBorder="1" applyAlignment="1">
      <alignment horizontal="right" vertical="center" wrapText="1"/>
    </xf>
    <xf numFmtId="40" fontId="0" fillId="7" borderId="5" xfId="1" applyNumberFormat="1" applyFont="1" applyFill="1" applyBorder="1" applyAlignment="1">
      <alignment horizontal="right" vertical="center" wrapText="1"/>
    </xf>
    <xf numFmtId="176" fontId="0" fillId="7" borderId="14" xfId="0" applyNumberFormat="1" applyFill="1" applyBorder="1" applyAlignment="1">
      <alignment vertical="center" wrapText="1"/>
    </xf>
    <xf numFmtId="0" fontId="17" fillId="7" borderId="51" xfId="0" applyFont="1" applyFill="1" applyBorder="1" applyAlignment="1">
      <alignment horizontal="center" vertical="center" shrinkToFit="1"/>
    </xf>
    <xf numFmtId="3" fontId="0" fillId="7" borderId="5" xfId="0" applyNumberFormat="1" applyFill="1" applyBorder="1">
      <alignment vertical="center"/>
    </xf>
    <xf numFmtId="3" fontId="0" fillId="7" borderId="5" xfId="0" applyNumberFormat="1" applyFill="1" applyBorder="1" applyAlignment="1">
      <alignment vertical="center"/>
    </xf>
    <xf numFmtId="40" fontId="0" fillId="7" borderId="5" xfId="0" applyNumberFormat="1" applyFill="1" applyBorder="1" applyAlignment="1">
      <alignment horizontal="right" vertical="center"/>
    </xf>
    <xf numFmtId="3" fontId="0" fillId="7" borderId="14" xfId="0" applyNumberFormat="1" applyFill="1" applyBorder="1" applyAlignment="1">
      <alignment horizontal="left" vertical="center" wrapText="1"/>
    </xf>
    <xf numFmtId="0" fontId="18" fillId="0" borderId="47" xfId="0" applyFont="1" applyFill="1" applyBorder="1" applyAlignment="1">
      <alignment horizontal="left" vertical="center" wrapText="1"/>
    </xf>
    <xf numFmtId="0" fontId="19" fillId="0" borderId="23" xfId="0" applyFont="1" applyFill="1" applyBorder="1" applyAlignment="1">
      <alignment vertical="center"/>
    </xf>
    <xf numFmtId="0" fontId="8" fillId="0" borderId="22" xfId="0" applyFont="1" applyBorder="1" applyAlignment="1">
      <alignment horizontal="left" vertical="center" shrinkToFit="1"/>
    </xf>
    <xf numFmtId="0" fontId="8" fillId="0" borderId="47" xfId="0" applyFont="1" applyBorder="1" applyAlignment="1">
      <alignment horizontal="left" vertical="center" shrinkToFit="1"/>
    </xf>
    <xf numFmtId="0" fontId="8" fillId="0" borderId="23" xfId="0" applyFont="1" applyBorder="1" applyAlignment="1">
      <alignment horizontal="left" vertical="center" shrinkToFit="1"/>
    </xf>
    <xf numFmtId="0" fontId="8" fillId="0" borderId="46" xfId="0" applyFont="1" applyFill="1" applyBorder="1" applyAlignment="1">
      <alignment horizontal="left" vertical="center" shrinkToFit="1"/>
    </xf>
    <xf numFmtId="0" fontId="8" fillId="0" borderId="47" xfId="0" applyFont="1" applyFill="1" applyBorder="1" applyAlignment="1">
      <alignment horizontal="left" vertical="center" shrinkToFit="1"/>
    </xf>
    <xf numFmtId="0" fontId="8" fillId="0" borderId="23" xfId="0" applyFont="1" applyFill="1" applyBorder="1" applyAlignment="1">
      <alignment horizontal="left" vertical="center" shrinkToFit="1"/>
    </xf>
    <xf numFmtId="0" fontId="0" fillId="0" borderId="46" xfId="0" applyFill="1" applyBorder="1" applyAlignment="1">
      <alignment horizontal="left" vertical="center" shrinkToFit="1"/>
    </xf>
    <xf numFmtId="0" fontId="0" fillId="0" borderId="50" xfId="0" applyFill="1" applyBorder="1" applyAlignment="1">
      <alignment horizontal="left" vertical="center" shrinkToFit="1"/>
    </xf>
    <xf numFmtId="0" fontId="0" fillId="0" borderId="57" xfId="0" applyFill="1" applyBorder="1" applyAlignment="1">
      <alignment horizontal="center" vertical="center" wrapText="1"/>
    </xf>
    <xf numFmtId="0" fontId="0" fillId="0" borderId="30" xfId="0" applyFill="1" applyBorder="1" applyAlignment="1">
      <alignment horizontal="center" vertical="center"/>
    </xf>
    <xf numFmtId="0" fontId="0" fillId="0" borderId="19" xfId="0" applyFill="1" applyBorder="1" applyAlignment="1">
      <alignment horizontal="center" vertical="center"/>
    </xf>
    <xf numFmtId="0" fontId="0" fillId="0" borderId="38" xfId="0" applyFill="1" applyBorder="1" applyAlignment="1">
      <alignment horizontal="center" vertical="center"/>
    </xf>
    <xf numFmtId="0" fontId="0" fillId="0" borderId="17" xfId="0" applyFill="1" applyBorder="1" applyAlignment="1">
      <alignment horizontal="center" vertical="center"/>
    </xf>
    <xf numFmtId="0" fontId="0" fillId="0" borderId="49" xfId="0" applyFill="1" applyBorder="1" applyAlignment="1">
      <alignment horizontal="center" vertical="center"/>
    </xf>
    <xf numFmtId="0" fontId="0" fillId="0" borderId="44" xfId="0" applyFill="1" applyBorder="1" applyAlignment="1">
      <alignment horizontal="center" vertical="center"/>
    </xf>
    <xf numFmtId="0" fontId="0" fillId="0" borderId="29" xfId="0" applyFill="1" applyBorder="1" applyAlignment="1">
      <alignment horizontal="center" vertical="center"/>
    </xf>
    <xf numFmtId="0" fontId="0" fillId="7" borderId="12" xfId="0" applyFill="1" applyBorder="1" applyAlignment="1">
      <alignment horizontal="center" vertical="center"/>
    </xf>
    <xf numFmtId="0" fontId="0" fillId="7" borderId="13" xfId="0" applyFill="1" applyBorder="1" applyAlignment="1">
      <alignment horizontal="center" vertical="center"/>
    </xf>
    <xf numFmtId="0" fontId="0" fillId="0" borderId="19" xfId="0" applyFont="1" applyFill="1" applyBorder="1" applyAlignment="1">
      <alignment horizontal="center" vertical="center" wrapText="1"/>
    </xf>
    <xf numFmtId="0" fontId="0" fillId="0" borderId="38" xfId="0" applyFont="1" applyFill="1" applyBorder="1" applyAlignment="1">
      <alignment horizontal="center" vertical="center" wrapText="1"/>
    </xf>
    <xf numFmtId="0" fontId="0" fillId="0" borderId="17" xfId="0" applyFont="1" applyFill="1" applyBorder="1" applyAlignment="1">
      <alignment horizontal="center" vertical="center" wrapText="1"/>
    </xf>
    <xf numFmtId="0" fontId="0" fillId="0" borderId="49" xfId="0" applyFont="1" applyFill="1" applyBorder="1" applyAlignment="1">
      <alignment horizontal="center" vertical="center" wrapText="1"/>
    </xf>
    <xf numFmtId="0" fontId="0" fillId="0" borderId="44" xfId="0" applyFont="1" applyFill="1" applyBorder="1" applyAlignment="1">
      <alignment horizontal="center" vertical="center" wrapText="1"/>
    </xf>
    <xf numFmtId="0" fontId="0" fillId="0" borderId="29" xfId="0" applyFont="1" applyFill="1" applyBorder="1" applyAlignment="1">
      <alignment horizontal="center" vertical="center" wrapText="1"/>
    </xf>
    <xf numFmtId="0" fontId="0" fillId="7" borderId="12" xfId="0" applyFont="1" applyFill="1" applyBorder="1" applyAlignment="1">
      <alignment horizontal="center" vertical="center"/>
    </xf>
    <xf numFmtId="0" fontId="0" fillId="7" borderId="13" xfId="0" applyFont="1" applyFill="1" applyBorder="1" applyAlignment="1">
      <alignment horizontal="center" vertical="center"/>
    </xf>
    <xf numFmtId="0" fontId="0" fillId="7" borderId="66" xfId="0" applyFont="1" applyFill="1" applyBorder="1" applyAlignment="1">
      <alignment horizontal="center"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7" fillId="0" borderId="9" xfId="0" applyFont="1" applyBorder="1" applyAlignment="1">
      <alignment horizontal="left" vertical="top" wrapText="1"/>
    </xf>
    <xf numFmtId="0" fontId="7" fillId="0" borderId="1" xfId="0" applyFont="1" applyBorder="1" applyAlignment="1">
      <alignment horizontal="left" vertical="top" wrapText="1"/>
    </xf>
    <xf numFmtId="0" fontId="7" fillId="0" borderId="2" xfId="0" applyFont="1" applyBorder="1" applyAlignment="1">
      <alignment horizontal="left" vertical="top" wrapText="1"/>
    </xf>
    <xf numFmtId="0" fontId="5" fillId="0" borderId="40" xfId="0" applyFont="1" applyBorder="1" applyAlignment="1">
      <alignment horizontal="left" vertical="center"/>
    </xf>
    <xf numFmtId="0" fontId="5" fillId="0" borderId="42" xfId="0" applyFont="1" applyBorder="1" applyAlignment="1">
      <alignment horizontal="left" vertical="center"/>
    </xf>
    <xf numFmtId="0" fontId="5" fillId="0" borderId="20" xfId="0" applyFont="1" applyBorder="1" applyAlignment="1">
      <alignment horizontal="left" vertical="center"/>
    </xf>
    <xf numFmtId="0" fontId="5" fillId="0" borderId="39" xfId="0" applyFont="1" applyBorder="1" applyAlignment="1">
      <alignment horizontal="left" vertical="center"/>
    </xf>
    <xf numFmtId="0" fontId="5" fillId="0" borderId="5" xfId="0" applyFont="1" applyBorder="1" applyAlignment="1">
      <alignment horizontal="center" vertical="center" shrinkToFit="1"/>
    </xf>
    <xf numFmtId="0" fontId="5" fillId="0" borderId="1" xfId="0" applyFont="1" applyBorder="1" applyAlignment="1">
      <alignment horizontal="center" vertical="center" wrapText="1"/>
    </xf>
    <xf numFmtId="0" fontId="5" fillId="0" borderId="5" xfId="0" applyFont="1" applyBorder="1" applyAlignment="1">
      <alignment horizontal="center" vertical="center"/>
    </xf>
    <xf numFmtId="0" fontId="5" fillId="0" borderId="9" xfId="0" applyFont="1" applyBorder="1" applyAlignment="1">
      <alignment horizontal="center" vertical="center" wrapText="1"/>
    </xf>
    <xf numFmtId="0" fontId="5" fillId="0" borderId="12" xfId="0" applyFont="1" applyBorder="1" applyAlignment="1">
      <alignment vertical="center"/>
    </xf>
    <xf numFmtId="0" fontId="5" fillId="0" borderId="13" xfId="0" applyFont="1" applyBorder="1" applyAlignment="1">
      <alignment vertical="center"/>
    </xf>
    <xf numFmtId="0" fontId="5" fillId="0" borderId="16" xfId="0" applyFont="1" applyBorder="1" applyAlignment="1">
      <alignment vertical="center"/>
    </xf>
    <xf numFmtId="0" fontId="5" fillId="0" borderId="12" xfId="0" applyFont="1" applyBorder="1" applyAlignment="1">
      <alignment horizontal="left" vertical="center"/>
    </xf>
    <xf numFmtId="0" fontId="5" fillId="0" borderId="13" xfId="0" applyFont="1" applyBorder="1" applyAlignment="1">
      <alignment horizontal="left" vertical="center"/>
    </xf>
    <xf numFmtId="0" fontId="5" fillId="0" borderId="16" xfId="0" applyFont="1" applyBorder="1" applyAlignment="1">
      <alignment horizontal="left" vertical="center"/>
    </xf>
    <xf numFmtId="0" fontId="4" fillId="0" borderId="0" xfId="0" applyFont="1" applyAlignment="1">
      <alignment horizontal="center" vertical="center"/>
    </xf>
    <xf numFmtId="0" fontId="5" fillId="0" borderId="9" xfId="0" applyFont="1" applyBorder="1" applyAlignment="1">
      <alignment horizontal="center" vertical="center"/>
    </xf>
    <xf numFmtId="0" fontId="21" fillId="0" borderId="9" xfId="0" applyFont="1" applyBorder="1" applyAlignment="1">
      <alignment horizontal="left" vertical="top" wrapText="1"/>
    </xf>
    <xf numFmtId="0" fontId="21" fillId="0" borderId="1" xfId="0" applyFont="1" applyBorder="1" applyAlignment="1">
      <alignment horizontal="left" vertical="top" wrapText="1"/>
    </xf>
    <xf numFmtId="0" fontId="21" fillId="0" borderId="2" xfId="0" applyFont="1" applyBorder="1" applyAlignment="1">
      <alignment horizontal="left" vertical="top" wrapText="1"/>
    </xf>
    <xf numFmtId="0" fontId="0" fillId="0" borderId="12" xfId="0" applyFill="1" applyBorder="1" applyAlignment="1">
      <alignment horizontal="left" vertical="center" wrapText="1"/>
    </xf>
    <xf numFmtId="0" fontId="0" fillId="0" borderId="13" xfId="0" applyFill="1" applyBorder="1" applyAlignment="1">
      <alignment horizontal="left" vertical="center" wrapText="1"/>
    </xf>
  </cellXfs>
  <cellStyles count="8">
    <cellStyle name="桁区切り" xfId="1" builtinId="6"/>
    <cellStyle name="桁区切り 3" xfId="6"/>
    <cellStyle name="標準" xfId="0" builtinId="0"/>
    <cellStyle name="標準 2" xfId="2"/>
    <cellStyle name="標準 2 2" xfId="3"/>
    <cellStyle name="標準 2 2 2" xfId="7"/>
    <cellStyle name="標準 2 3" xfId="5"/>
    <cellStyle name="標準 3" xfId="4"/>
  </cellStyles>
  <dxfs count="0"/>
  <tableStyles count="0" defaultTableStyle="TableStyleMedium9" defaultPivotStyle="PivotStyleLight16"/>
  <colors>
    <mruColors>
      <color rgb="FFFFFF99"/>
      <color rgb="FFFFE1FF"/>
      <color rgb="FFFFCCFF"/>
      <color rgb="FFCCFF99"/>
      <color rgb="FFCCFFCC"/>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Z:\DOCUME~1\SEIICH~1\LOCALS~1\Temp\notes6030C8\~307039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条件整備 (様式)"/>
      <sheetName val="検証方法"/>
      <sheetName val="条件整備（記入例）"/>
      <sheetName val="Sheet1"/>
      <sheetName val="コンボボックス用シート"/>
      <sheetName val="単価表一覧"/>
      <sheetName val="整理番号表"/>
      <sheetName val="機構P"/>
      <sheetName val="整理番号表（融資主体型補助事業）"/>
      <sheetName val="単価等"/>
    </sheetNames>
    <sheetDataSet>
      <sheetData sheetId="0" refreshError="1"/>
      <sheetData sheetId="1" refreshError="1"/>
      <sheetData sheetId="2" refreshError="1"/>
      <sheetData sheetId="3">
        <row r="3">
          <cell r="B3" t="str">
            <v>本省</v>
          </cell>
          <cell r="G3" t="str">
            <v>産地競争力の強化</v>
          </cell>
        </row>
        <row r="4">
          <cell r="B4" t="str">
            <v>東北</v>
          </cell>
          <cell r="G4" t="str">
            <v>経営力の強化</v>
          </cell>
        </row>
        <row r="5">
          <cell r="B5" t="str">
            <v>関東</v>
          </cell>
          <cell r="G5" t="str">
            <v>食品流通の合理化</v>
          </cell>
        </row>
        <row r="6">
          <cell r="B6" t="str">
            <v>北陸</v>
          </cell>
        </row>
        <row r="7">
          <cell r="B7" t="str">
            <v>東海</v>
          </cell>
        </row>
        <row r="8">
          <cell r="B8" t="str">
            <v>近畿</v>
          </cell>
        </row>
        <row r="9">
          <cell r="B9" t="str">
            <v>中国四国</v>
          </cell>
        </row>
        <row r="10">
          <cell r="B10" t="str">
            <v>九州</v>
          </cell>
        </row>
        <row r="11">
          <cell r="B11" t="str">
            <v>沖縄</v>
          </cell>
        </row>
      </sheetData>
      <sheetData sheetId="4"/>
      <sheetData sheetId="5" refreshError="1"/>
      <sheetData sheetId="6" refreshError="1"/>
      <sheetData sheetId="7" refreshError="1"/>
      <sheetData sheetId="8" refreshError="1"/>
      <sheetData sheetId="9"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Q56"/>
  <sheetViews>
    <sheetView tabSelected="1" view="pageBreakPreview" zoomScaleNormal="100" zoomScaleSheetLayoutView="100" workbookViewId="0">
      <selection activeCell="P15" sqref="P15"/>
    </sheetView>
  </sheetViews>
  <sheetFormatPr defaultRowHeight="13.5"/>
  <cols>
    <col min="1" max="3" width="2.625" customWidth="1"/>
    <col min="4" max="5" width="10.625" customWidth="1"/>
    <col min="6" max="6" width="3.625" customWidth="1"/>
    <col min="7" max="7" width="12" style="172" hidden="1" customWidth="1"/>
    <col min="8" max="9" width="10.625" customWidth="1"/>
    <col min="10" max="10" width="10.625" style="172" customWidth="1"/>
    <col min="11" max="11" width="10.625" customWidth="1"/>
    <col min="12" max="12" width="8.625" customWidth="1"/>
    <col min="13" max="13" width="30.625" customWidth="1"/>
    <col min="14" max="14" width="5.625" customWidth="1"/>
  </cols>
  <sheetData>
    <row r="1" spans="1:17" ht="18" customHeight="1">
      <c r="A1" s="18" t="s">
        <v>105</v>
      </c>
      <c r="B1" s="19"/>
      <c r="C1" s="19"/>
      <c r="D1" s="19"/>
      <c r="E1" s="19"/>
      <c r="F1" s="20"/>
      <c r="G1" s="180"/>
      <c r="P1" s="21"/>
    </row>
    <row r="2" spans="1:17" ht="14.25" thickBot="1">
      <c r="F2" s="27"/>
      <c r="G2" s="181"/>
    </row>
    <row r="3" spans="1:17" ht="17.25" customHeight="1" thickBot="1">
      <c r="A3" s="219" t="s">
        <v>62</v>
      </c>
      <c r="B3" s="220"/>
      <c r="C3" s="220"/>
      <c r="D3" s="221"/>
      <c r="E3" s="222"/>
      <c r="F3" s="223"/>
      <c r="G3" s="223"/>
      <c r="H3" s="223"/>
      <c r="I3" s="224"/>
      <c r="J3" s="49" t="s">
        <v>63</v>
      </c>
      <c r="K3" s="225"/>
      <c r="L3" s="226"/>
      <c r="M3" s="50"/>
      <c r="P3" s="21"/>
    </row>
    <row r="4" spans="1:17" ht="9.9499999999999993" customHeight="1" thickBot="1">
      <c r="F4" s="27"/>
      <c r="G4" s="181"/>
    </row>
    <row r="5" spans="1:17">
      <c r="A5" s="51"/>
      <c r="B5" s="52"/>
      <c r="C5" s="52"/>
      <c r="D5" s="52"/>
      <c r="E5" s="52"/>
      <c r="F5" s="53"/>
      <c r="G5" s="54" t="s">
        <v>12</v>
      </c>
      <c r="H5" s="54" t="s">
        <v>12</v>
      </c>
      <c r="I5" s="54" t="s">
        <v>13</v>
      </c>
      <c r="J5" s="54" t="s">
        <v>14</v>
      </c>
      <c r="K5" s="54" t="s">
        <v>64</v>
      </c>
      <c r="L5" s="54" t="s">
        <v>65</v>
      </c>
      <c r="M5" s="227" t="s">
        <v>66</v>
      </c>
    </row>
    <row r="6" spans="1:17">
      <c r="A6" s="55"/>
      <c r="B6" s="56"/>
      <c r="C6" s="56"/>
      <c r="D6" s="56"/>
      <c r="E6" s="56"/>
      <c r="F6" s="57"/>
      <c r="G6" s="58"/>
      <c r="H6" s="58" t="s">
        <v>148</v>
      </c>
      <c r="I6" s="59" t="s">
        <v>149</v>
      </c>
      <c r="J6" s="59" t="s">
        <v>150</v>
      </c>
      <c r="K6" s="59" t="s">
        <v>151</v>
      </c>
      <c r="L6" s="60" t="s">
        <v>74</v>
      </c>
      <c r="M6" s="228"/>
    </row>
    <row r="7" spans="1:17">
      <c r="A7" s="55"/>
      <c r="B7" s="56"/>
      <c r="C7" s="56"/>
      <c r="D7" s="56"/>
      <c r="E7" s="56"/>
      <c r="F7" s="57"/>
      <c r="G7" s="60" t="s">
        <v>75</v>
      </c>
      <c r="H7" s="60" t="s">
        <v>75</v>
      </c>
      <c r="I7" s="60" t="s">
        <v>76</v>
      </c>
      <c r="J7" s="60" t="s">
        <v>77</v>
      </c>
      <c r="K7" s="60" t="s">
        <v>78</v>
      </c>
      <c r="L7" s="61" t="s">
        <v>79</v>
      </c>
      <c r="M7" s="228"/>
    </row>
    <row r="8" spans="1:17" ht="27.95" customHeight="1" thickBot="1">
      <c r="A8" s="62" t="str">
        <f>+IF(H48=0,"①付加価値額（円）","①付加価値額（円/人）")</f>
        <v>①付加価値額（円）</v>
      </c>
      <c r="B8" s="63"/>
      <c r="C8" s="63"/>
      <c r="D8" s="63"/>
      <c r="E8" s="109"/>
      <c r="F8" s="110" t="s">
        <v>83</v>
      </c>
      <c r="G8" s="64">
        <f>IF(G48=0,+G10-G18+G46,+(G10-G18+G46)/G48)</f>
        <v>0</v>
      </c>
      <c r="H8" s="64">
        <f>IF(H48=0,+H10-H18+H46,+(H10-H18+H46)/H48)</f>
        <v>0</v>
      </c>
      <c r="I8" s="64" t="e">
        <f>IF(I48=0,+I10-I18+I46,+(I10-I18+I46)/I48)</f>
        <v>#DIV/0!</v>
      </c>
      <c r="J8" s="64" t="e">
        <f>IF(J48=0,+J10-J18+J46,+(J10-J18+J46)/J48)</f>
        <v>#DIV/0!</v>
      </c>
      <c r="K8" s="64" t="e">
        <f>IF(K48=0,+K10-K18+K46,+(K10-K18+K46)/K48)</f>
        <v>#DIV/0!</v>
      </c>
      <c r="L8" s="112" t="str">
        <f>IF(H8=0,"-",IF(H6=28,+(K8-H8)/H8*100*3/4,+(K8-H8)/H8*100))</f>
        <v>-</v>
      </c>
      <c r="M8" s="65"/>
    </row>
    <row r="9" spans="1:17" ht="9.9499999999999993" customHeight="1" thickBot="1">
      <c r="A9" s="66"/>
      <c r="B9" s="67"/>
      <c r="C9" s="67"/>
      <c r="D9" s="67"/>
      <c r="E9" s="67"/>
      <c r="F9" s="67"/>
      <c r="G9" s="67"/>
      <c r="H9" s="68"/>
      <c r="I9" s="68"/>
      <c r="J9" s="68"/>
      <c r="K9" s="68"/>
      <c r="L9" s="68"/>
      <c r="M9" s="69"/>
    </row>
    <row r="10" spans="1:17" ht="27.95" customHeight="1">
      <c r="A10" s="70" t="s">
        <v>91</v>
      </c>
      <c r="B10" s="136" t="s">
        <v>117</v>
      </c>
      <c r="C10" s="71"/>
      <c r="D10" s="71"/>
      <c r="E10" s="71"/>
      <c r="F10" s="137"/>
      <c r="G10" s="72">
        <f>G14-G15+G16</f>
        <v>0</v>
      </c>
      <c r="H10" s="72">
        <f>H14-H15+H16</f>
        <v>0</v>
      </c>
      <c r="I10" s="72">
        <f t="shared" ref="I10:K10" si="0">I14-I15+I16</f>
        <v>0</v>
      </c>
      <c r="J10" s="72">
        <f t="shared" si="0"/>
        <v>0</v>
      </c>
      <c r="K10" s="72">
        <f t="shared" si="0"/>
        <v>0</v>
      </c>
      <c r="L10" s="113" t="str">
        <f t="shared" ref="L10:L50" si="1">IF(H10=0,"-",+(K10-H10)/H10*100)</f>
        <v>-</v>
      </c>
      <c r="M10" s="73"/>
    </row>
    <row r="11" spans="1:17" ht="27.95" customHeight="1">
      <c r="A11" s="74"/>
      <c r="B11" s="195" t="s">
        <v>85</v>
      </c>
      <c r="C11" s="196"/>
      <c r="D11" s="196"/>
      <c r="E11" s="196"/>
      <c r="F11" s="197">
        <v>1</v>
      </c>
      <c r="G11" s="198">
        <f>販売計画!D25-E12</f>
        <v>0</v>
      </c>
      <c r="H11" s="198">
        <f>販売計画!F25-G12</f>
        <v>0</v>
      </c>
      <c r="I11" s="198">
        <f>販売計画!H25-I12</f>
        <v>0</v>
      </c>
      <c r="J11" s="198">
        <f>販売計画!J25-J12</f>
        <v>0</v>
      </c>
      <c r="K11" s="198">
        <f>販売計画!L25-K12</f>
        <v>0</v>
      </c>
      <c r="L11" s="199" t="str">
        <f t="shared" si="1"/>
        <v>-</v>
      </c>
      <c r="M11" s="200" t="s">
        <v>60</v>
      </c>
      <c r="N11" t="s">
        <v>126</v>
      </c>
      <c r="Q11" s="22"/>
    </row>
    <row r="12" spans="1:17" ht="27.95" customHeight="1">
      <c r="A12" s="74"/>
      <c r="B12" s="126" t="s">
        <v>86</v>
      </c>
      <c r="C12" s="132"/>
      <c r="D12" s="132"/>
      <c r="E12" s="132"/>
      <c r="F12" s="162">
        <v>2</v>
      </c>
      <c r="G12" s="182"/>
      <c r="H12" s="77"/>
      <c r="I12" s="77"/>
      <c r="J12" s="77"/>
      <c r="K12" s="77"/>
      <c r="L12" s="114" t="str">
        <f t="shared" si="1"/>
        <v>-</v>
      </c>
      <c r="M12" s="78"/>
      <c r="Q12" s="22"/>
    </row>
    <row r="13" spans="1:17" ht="27.95" customHeight="1">
      <c r="A13" s="74"/>
      <c r="B13" s="195" t="s">
        <v>87</v>
      </c>
      <c r="C13" s="188"/>
      <c r="D13" s="189"/>
      <c r="E13" s="190"/>
      <c r="F13" s="191">
        <v>3</v>
      </c>
      <c r="G13" s="192">
        <f>雑収入明細!G14</f>
        <v>0</v>
      </c>
      <c r="H13" s="192">
        <f>雑収入明細!H14</f>
        <v>0</v>
      </c>
      <c r="I13" s="192">
        <f>雑収入明細!I14</f>
        <v>0</v>
      </c>
      <c r="J13" s="192">
        <f>雑収入明細!J14</f>
        <v>0</v>
      </c>
      <c r="K13" s="192">
        <f>雑収入明細!K14</f>
        <v>0</v>
      </c>
      <c r="L13" s="193" t="str">
        <f t="shared" si="1"/>
        <v>-</v>
      </c>
      <c r="M13" s="194" t="s">
        <v>104</v>
      </c>
      <c r="Q13" s="22"/>
    </row>
    <row r="14" spans="1:17" ht="27.95" customHeight="1">
      <c r="A14" s="74"/>
      <c r="B14" s="235" t="s">
        <v>118</v>
      </c>
      <c r="C14" s="236"/>
      <c r="D14" s="236"/>
      <c r="E14" s="236"/>
      <c r="F14" s="208">
        <v>4</v>
      </c>
      <c r="G14" s="209">
        <f>SUM(G11:G13)</f>
        <v>0</v>
      </c>
      <c r="H14" s="209">
        <f>SUM(H11:H13)</f>
        <v>0</v>
      </c>
      <c r="I14" s="209">
        <f t="shared" ref="I14:K14" si="2">SUM(I11:I13)</f>
        <v>0</v>
      </c>
      <c r="J14" s="209">
        <f t="shared" si="2"/>
        <v>0</v>
      </c>
      <c r="K14" s="209">
        <f t="shared" si="2"/>
        <v>0</v>
      </c>
      <c r="L14" s="210" t="str">
        <f t="shared" si="1"/>
        <v>-</v>
      </c>
      <c r="M14" s="211"/>
      <c r="N14" s="1"/>
      <c r="Q14" s="22"/>
    </row>
    <row r="15" spans="1:17" ht="27.95" customHeight="1">
      <c r="A15" s="74"/>
      <c r="B15" s="229" t="s">
        <v>90</v>
      </c>
      <c r="C15" s="230"/>
      <c r="D15" s="231"/>
      <c r="E15" s="134" t="s">
        <v>88</v>
      </c>
      <c r="F15" s="162">
        <v>5</v>
      </c>
      <c r="G15" s="183"/>
      <c r="H15" s="77"/>
      <c r="I15" s="77"/>
      <c r="J15" s="77"/>
      <c r="K15" s="77"/>
      <c r="L15" s="114" t="str">
        <f t="shared" si="1"/>
        <v>-</v>
      </c>
      <c r="M15" s="121"/>
      <c r="Q15" s="22"/>
    </row>
    <row r="16" spans="1:17" ht="27.95" customHeight="1" thickBot="1">
      <c r="A16" s="79"/>
      <c r="B16" s="232"/>
      <c r="C16" s="233"/>
      <c r="D16" s="234"/>
      <c r="E16" s="135" t="s">
        <v>89</v>
      </c>
      <c r="F16" s="163">
        <v>6</v>
      </c>
      <c r="G16" s="184"/>
      <c r="H16" s="131"/>
      <c r="I16" s="131"/>
      <c r="J16" s="131"/>
      <c r="K16" s="131"/>
      <c r="L16" s="133" t="str">
        <f t="shared" si="1"/>
        <v>-</v>
      </c>
      <c r="M16" s="80"/>
      <c r="Q16" s="22"/>
    </row>
    <row r="17" spans="1:14" ht="9.9499999999999993" customHeight="1" thickBot="1">
      <c r="A17" s="66"/>
      <c r="B17" s="67"/>
      <c r="C17" s="67"/>
      <c r="D17" s="67"/>
      <c r="E17" s="67"/>
      <c r="F17" s="67"/>
      <c r="G17" s="67"/>
      <c r="H17" s="68"/>
      <c r="I17" s="68"/>
      <c r="J17" s="68"/>
      <c r="K17" s="68"/>
      <c r="L17" s="68"/>
      <c r="M17" s="69"/>
    </row>
    <row r="18" spans="1:14" ht="27.95" customHeight="1">
      <c r="A18" s="81" t="s">
        <v>120</v>
      </c>
      <c r="B18" s="166" t="s">
        <v>121</v>
      </c>
      <c r="C18" s="82"/>
      <c r="D18" s="82"/>
      <c r="E18" s="82"/>
      <c r="F18" s="83"/>
      <c r="G18" s="84">
        <f>G42+G43-G44</f>
        <v>0</v>
      </c>
      <c r="H18" s="84">
        <f>H42+H43-H44</f>
        <v>0</v>
      </c>
      <c r="I18" s="84" t="e">
        <f t="shared" ref="I18:K18" si="3">I42+I43-I44</f>
        <v>#DIV/0!</v>
      </c>
      <c r="J18" s="84" t="e">
        <f t="shared" si="3"/>
        <v>#DIV/0!</v>
      </c>
      <c r="K18" s="84" t="e">
        <f t="shared" si="3"/>
        <v>#DIV/0!</v>
      </c>
      <c r="L18" s="115" t="str">
        <f t="shared" si="1"/>
        <v>-</v>
      </c>
      <c r="M18" s="85"/>
    </row>
    <row r="19" spans="1:14" ht="27.95" customHeight="1">
      <c r="A19" s="86"/>
      <c r="B19" s="87" t="s">
        <v>15</v>
      </c>
      <c r="C19" s="88"/>
      <c r="D19" s="88"/>
      <c r="E19" s="26"/>
      <c r="F19" s="89">
        <v>7</v>
      </c>
      <c r="G19" s="185"/>
      <c r="H19" s="23"/>
      <c r="I19" s="23"/>
      <c r="J19" s="23"/>
      <c r="K19" s="23"/>
      <c r="L19" s="116" t="str">
        <f>IF(H19=0,"-",+(K19-H19)/H19*100)</f>
        <v>-</v>
      </c>
      <c r="M19" s="90"/>
      <c r="N19" t="s">
        <v>67</v>
      </c>
    </row>
    <row r="20" spans="1:14" ht="27.95" customHeight="1">
      <c r="A20" s="86"/>
      <c r="B20" s="91" t="s">
        <v>80</v>
      </c>
      <c r="C20" s="92"/>
      <c r="D20" s="92"/>
      <c r="E20" s="93"/>
      <c r="F20" s="94">
        <v>8</v>
      </c>
      <c r="G20" s="186"/>
      <c r="H20" s="95"/>
      <c r="I20" s="95" t="e">
        <f>$H20/販売計画!$F$49*販売計画!H$49</f>
        <v>#DIV/0!</v>
      </c>
      <c r="J20" s="95" t="e">
        <f>$H20/販売計画!$F$49*販売計画!J$49</f>
        <v>#DIV/0!</v>
      </c>
      <c r="K20" s="95" t="e">
        <f>$H20/販売計画!$F$49*販売計画!L$49</f>
        <v>#DIV/0!</v>
      </c>
      <c r="L20" s="117" t="str">
        <f t="shared" si="1"/>
        <v>-</v>
      </c>
      <c r="M20" s="96"/>
    </row>
    <row r="21" spans="1:14" ht="27.95" customHeight="1">
      <c r="A21" s="86"/>
      <c r="B21" s="91" t="s">
        <v>106</v>
      </c>
      <c r="C21" s="92"/>
      <c r="D21" s="88"/>
      <c r="E21" s="93"/>
      <c r="F21" s="94">
        <v>9</v>
      </c>
      <c r="G21" s="186"/>
      <c r="H21" s="95"/>
      <c r="I21" s="95"/>
      <c r="J21" s="95"/>
      <c r="K21" s="95"/>
      <c r="L21" s="117" t="str">
        <f t="shared" si="1"/>
        <v>-</v>
      </c>
      <c r="M21" s="96"/>
    </row>
    <row r="22" spans="1:14" ht="27.95" customHeight="1">
      <c r="A22" s="86"/>
      <c r="B22" s="91" t="s">
        <v>16</v>
      </c>
      <c r="C22" s="92"/>
      <c r="D22" s="92"/>
      <c r="E22" s="93"/>
      <c r="F22" s="94">
        <v>10</v>
      </c>
      <c r="G22" s="186"/>
      <c r="H22" s="95"/>
      <c r="I22" s="95" t="e">
        <f>$H22/販売計画!$F$49*販売計画!H$49</f>
        <v>#DIV/0!</v>
      </c>
      <c r="J22" s="95" t="e">
        <f>$H22/販売計画!$F$49*販売計画!J$49</f>
        <v>#DIV/0!</v>
      </c>
      <c r="K22" s="95" t="e">
        <f>$H22/販売計画!$F$49*販売計画!L$49</f>
        <v>#DIV/0!</v>
      </c>
      <c r="L22" s="117" t="str">
        <f t="shared" si="1"/>
        <v>-</v>
      </c>
      <c r="M22" s="96"/>
      <c r="N22" s="22"/>
    </row>
    <row r="23" spans="1:14" ht="27.95" customHeight="1">
      <c r="A23" s="86"/>
      <c r="B23" s="91" t="s">
        <v>107</v>
      </c>
      <c r="C23" s="92"/>
      <c r="D23" s="88"/>
      <c r="E23" s="93"/>
      <c r="F23" s="94">
        <v>11</v>
      </c>
      <c r="G23" s="186"/>
      <c r="H23" s="95"/>
      <c r="I23" s="95"/>
      <c r="J23" s="95"/>
      <c r="K23" s="95"/>
      <c r="L23" s="117" t="str">
        <f t="shared" si="1"/>
        <v>-</v>
      </c>
      <c r="M23" s="96"/>
      <c r="N23" s="22"/>
    </row>
    <row r="24" spans="1:14" ht="27.95" customHeight="1">
      <c r="A24" s="86"/>
      <c r="B24" s="91" t="s">
        <v>19</v>
      </c>
      <c r="C24" s="92"/>
      <c r="D24" s="92"/>
      <c r="E24" s="93"/>
      <c r="F24" s="94">
        <v>12</v>
      </c>
      <c r="G24" s="186"/>
      <c r="H24" s="95"/>
      <c r="I24" s="95" t="e">
        <f>$H24/販売計画!$F49*販売計画!H49</f>
        <v>#DIV/0!</v>
      </c>
      <c r="J24" s="95" t="e">
        <f>$H24/販売計画!$F49*販売計画!J49</f>
        <v>#DIV/0!</v>
      </c>
      <c r="K24" s="95" t="e">
        <f>$H24/販売計画!$F49*販売計画!L49</f>
        <v>#DIV/0!</v>
      </c>
      <c r="L24" s="117" t="str">
        <f t="shared" si="1"/>
        <v>-</v>
      </c>
      <c r="M24" s="96"/>
      <c r="N24" s="22"/>
    </row>
    <row r="25" spans="1:14" ht="27.95" customHeight="1">
      <c r="A25" s="86"/>
      <c r="B25" s="91" t="s">
        <v>108</v>
      </c>
      <c r="C25" s="92"/>
      <c r="D25" s="92"/>
      <c r="E25" s="93"/>
      <c r="F25" s="94">
        <v>13</v>
      </c>
      <c r="G25" s="186"/>
      <c r="H25" s="95"/>
      <c r="I25" s="95" t="e">
        <f>$H25/販売計画!$F$49*販売計画!H$49</f>
        <v>#DIV/0!</v>
      </c>
      <c r="J25" s="95" t="e">
        <f>$H25/販売計画!$F$49*販売計画!J$49</f>
        <v>#DIV/0!</v>
      </c>
      <c r="K25" s="95" t="e">
        <f>$H25/販売計画!$F$49*販売計画!L$49</f>
        <v>#DIV/0!</v>
      </c>
      <c r="L25" s="117" t="str">
        <f t="shared" si="1"/>
        <v>-</v>
      </c>
      <c r="M25" s="96"/>
    </row>
    <row r="26" spans="1:14" ht="27.95" customHeight="1">
      <c r="A26" s="86"/>
      <c r="B26" s="91" t="s">
        <v>17</v>
      </c>
      <c r="C26" s="92"/>
      <c r="D26" s="88"/>
      <c r="E26" s="26"/>
      <c r="F26" s="89">
        <v>14</v>
      </c>
      <c r="G26" s="185"/>
      <c r="H26" s="23"/>
      <c r="I26" s="95" t="e">
        <f>$H26/販売計画!$F$49*販売計画!H$49</f>
        <v>#DIV/0!</v>
      </c>
      <c r="J26" s="95" t="e">
        <f>$H26/販売計画!$F$49*販売計画!J$49</f>
        <v>#DIV/0!</v>
      </c>
      <c r="K26" s="95" t="e">
        <f>$H26/販売計画!$F$49*販売計画!L$49</f>
        <v>#DIV/0!</v>
      </c>
      <c r="L26" s="116" t="str">
        <f>IF(H26=0,"-",+(K26-H26)/H26*100)</f>
        <v>-</v>
      </c>
      <c r="M26" s="90"/>
    </row>
    <row r="27" spans="1:14" ht="27.95" customHeight="1">
      <c r="A27" s="86"/>
      <c r="B27" s="91" t="s">
        <v>20</v>
      </c>
      <c r="C27" s="92"/>
      <c r="D27" s="88"/>
      <c r="E27" s="26"/>
      <c r="F27" s="89">
        <v>15</v>
      </c>
      <c r="G27" s="185"/>
      <c r="H27" s="23"/>
      <c r="I27" s="95" t="e">
        <f>$H27/販売計画!$F$49*販売計画!H$49</f>
        <v>#DIV/0!</v>
      </c>
      <c r="J27" s="95" t="e">
        <f>$H27/販売計画!$F$49*販売計画!J$49</f>
        <v>#DIV/0!</v>
      </c>
      <c r="K27" s="95" t="e">
        <f>$H27/販売計画!$F$49*販売計画!L$49</f>
        <v>#DIV/0!</v>
      </c>
      <c r="L27" s="116" t="str">
        <f>IF(H27=0,"-",+(K27-H27)/H27*100)</f>
        <v>-</v>
      </c>
      <c r="M27" s="90"/>
    </row>
    <row r="28" spans="1:14" ht="27.95" customHeight="1">
      <c r="A28" s="86"/>
      <c r="B28" s="91" t="s">
        <v>18</v>
      </c>
      <c r="C28" s="92"/>
      <c r="D28" s="92"/>
      <c r="E28" s="93"/>
      <c r="F28" s="94">
        <v>16</v>
      </c>
      <c r="G28" s="186"/>
      <c r="H28" s="95"/>
      <c r="I28" s="95" t="e">
        <f>$H28/販売計画!$F$49*販売計画!H$49</f>
        <v>#DIV/0!</v>
      </c>
      <c r="J28" s="95" t="e">
        <f>$H28/販売計画!$F$49*販売計画!J$49</f>
        <v>#DIV/0!</v>
      </c>
      <c r="K28" s="95" t="e">
        <f>$H28/販売計画!$F$49*販売計画!L$49</f>
        <v>#DIV/0!</v>
      </c>
      <c r="L28" s="117" t="str">
        <f t="shared" si="1"/>
        <v>-</v>
      </c>
      <c r="M28" s="96"/>
    </row>
    <row r="29" spans="1:14" ht="27.95" customHeight="1">
      <c r="A29" s="86"/>
      <c r="B29" s="87" t="s">
        <v>68</v>
      </c>
      <c r="C29" s="88"/>
      <c r="D29" s="88"/>
      <c r="E29" s="26"/>
      <c r="F29" s="89">
        <v>17</v>
      </c>
      <c r="G29" s="185"/>
      <c r="H29" s="23"/>
      <c r="I29" s="95" t="e">
        <f>$H29/販売計画!$F$49*販売計画!H$49</f>
        <v>#DIV/0!</v>
      </c>
      <c r="J29" s="95" t="e">
        <f>$H29/販売計画!$F$49*販売計画!J$49</f>
        <v>#DIV/0!</v>
      </c>
      <c r="K29" s="95" t="e">
        <f>$H29/販売計画!$F$49*販売計画!L$49</f>
        <v>#DIV/0!</v>
      </c>
      <c r="L29" s="116" t="str">
        <f>IF(H29=0,"-",+(K29-H29)/H29*100)</f>
        <v>-</v>
      </c>
      <c r="M29" s="90"/>
      <c r="N29" s="22"/>
    </row>
    <row r="30" spans="1:14" ht="27.95" customHeight="1">
      <c r="A30" s="86"/>
      <c r="B30" s="91" t="s">
        <v>22</v>
      </c>
      <c r="C30" s="92"/>
      <c r="D30" s="92"/>
      <c r="E30" s="93"/>
      <c r="F30" s="94">
        <v>18</v>
      </c>
      <c r="G30" s="186"/>
      <c r="H30" s="95"/>
      <c r="I30" s="95" t="e">
        <f>$H30/販売計画!$F$49*販売計画!H$49</f>
        <v>#DIV/0!</v>
      </c>
      <c r="J30" s="95" t="e">
        <f>$H30/販売計画!$F$49*販売計画!J$49</f>
        <v>#DIV/0!</v>
      </c>
      <c r="K30" s="95" t="e">
        <f>$H30/販売計画!$F$49*販売計画!L$49</f>
        <v>#DIV/0!</v>
      </c>
      <c r="L30" s="117" t="str">
        <f t="shared" si="1"/>
        <v>-</v>
      </c>
      <c r="M30" s="96"/>
      <c r="N30" s="22"/>
    </row>
    <row r="31" spans="1:14" ht="27.95" customHeight="1">
      <c r="A31" s="86"/>
      <c r="B31" s="87" t="s">
        <v>11</v>
      </c>
      <c r="C31" s="88"/>
      <c r="D31" s="88"/>
      <c r="E31" s="26"/>
      <c r="F31" s="89">
        <v>19</v>
      </c>
      <c r="G31" s="185"/>
      <c r="H31" s="23"/>
      <c r="I31" s="97"/>
      <c r="J31" s="97">
        <f>I31</f>
        <v>0</v>
      </c>
      <c r="K31" s="97">
        <f>J31</f>
        <v>0</v>
      </c>
      <c r="L31" s="116" t="str">
        <f>IF(H31=0,"-",+(K31-H31)/H31*100)</f>
        <v>-</v>
      </c>
      <c r="M31" s="90"/>
      <c r="N31" t="s">
        <v>84</v>
      </c>
    </row>
    <row r="32" spans="1:14" ht="27.95" customHeight="1">
      <c r="A32" s="86"/>
      <c r="B32" s="91" t="s">
        <v>61</v>
      </c>
      <c r="C32" s="92"/>
      <c r="D32" s="92"/>
      <c r="E32" s="93"/>
      <c r="F32" s="94">
        <v>20</v>
      </c>
      <c r="G32" s="186"/>
      <c r="H32" s="98"/>
      <c r="I32" s="95">
        <f>$H32/280*(+販売計画!H15+販売計画!H20)</f>
        <v>0</v>
      </c>
      <c r="J32" s="95">
        <f>$H32/280*(+販売計画!J15+販売計画!J20)</f>
        <v>0</v>
      </c>
      <c r="K32" s="95">
        <f>$H32/280*(+販売計画!L15+販売計画!L20)</f>
        <v>0</v>
      </c>
      <c r="L32" s="117" t="str">
        <f>IF(H32=0,"-",+(K32-H32)/H32*100)</f>
        <v>-</v>
      </c>
      <c r="M32" s="96"/>
      <c r="N32" s="22" t="s">
        <v>131</v>
      </c>
    </row>
    <row r="33" spans="1:14" ht="27.95" customHeight="1">
      <c r="A33" s="86"/>
      <c r="B33" s="91" t="s">
        <v>69</v>
      </c>
      <c r="C33" s="92"/>
      <c r="D33" s="92"/>
      <c r="E33" s="93"/>
      <c r="F33" s="94">
        <v>21</v>
      </c>
      <c r="G33" s="186"/>
      <c r="H33" s="95"/>
      <c r="I33" s="95"/>
      <c r="J33" s="95"/>
      <c r="K33" s="95"/>
      <c r="L33" s="117" t="str">
        <f t="shared" si="1"/>
        <v>-</v>
      </c>
      <c r="M33" s="96"/>
      <c r="N33" s="22"/>
    </row>
    <row r="34" spans="1:14" ht="27.95" customHeight="1">
      <c r="A34" s="86"/>
      <c r="B34" s="91" t="s">
        <v>109</v>
      </c>
      <c r="C34" s="92"/>
      <c r="D34" s="88"/>
      <c r="E34" s="93"/>
      <c r="F34" s="94">
        <v>22</v>
      </c>
      <c r="G34" s="186"/>
      <c r="H34" s="95"/>
      <c r="I34" s="95" t="e">
        <f>$H34/販売計画!$F$49*販売計画!H$49</f>
        <v>#DIV/0!</v>
      </c>
      <c r="J34" s="95" t="e">
        <f>$H34/販売計画!$F$49*販売計画!J$49</f>
        <v>#DIV/0!</v>
      </c>
      <c r="K34" s="95" t="e">
        <f>$H34/販売計画!$F$49*販売計画!L$49</f>
        <v>#DIV/0!</v>
      </c>
      <c r="L34" s="117" t="str">
        <f t="shared" si="1"/>
        <v>-</v>
      </c>
      <c r="M34" s="96"/>
      <c r="N34" s="22"/>
    </row>
    <row r="35" spans="1:14" ht="27.95" customHeight="1">
      <c r="A35" s="86"/>
      <c r="B35" s="91" t="s">
        <v>21</v>
      </c>
      <c r="C35" s="92"/>
      <c r="D35" s="92"/>
      <c r="E35" s="93"/>
      <c r="F35" s="94">
        <v>23</v>
      </c>
      <c r="G35" s="186"/>
      <c r="H35" s="98"/>
      <c r="I35" s="95"/>
      <c r="J35" s="95"/>
      <c r="K35" s="95"/>
      <c r="L35" s="117" t="str">
        <f t="shared" si="1"/>
        <v>-</v>
      </c>
      <c r="M35" s="96"/>
      <c r="N35" t="s">
        <v>132</v>
      </c>
    </row>
    <row r="36" spans="1:14" ht="27.95" customHeight="1">
      <c r="A36" s="86"/>
      <c r="B36" s="91" t="s">
        <v>23</v>
      </c>
      <c r="C36" s="92"/>
      <c r="D36" s="92"/>
      <c r="E36" s="93"/>
      <c r="F36" s="94">
        <v>24</v>
      </c>
      <c r="G36" s="186"/>
      <c r="H36" s="95"/>
      <c r="I36" s="95" t="e">
        <f>$H36/販売計画!$F$49*販売計画!H$49</f>
        <v>#DIV/0!</v>
      </c>
      <c r="J36" s="95" t="e">
        <f>$H36/販売計画!$F$49*販売計画!J$49</f>
        <v>#DIV/0!</v>
      </c>
      <c r="K36" s="95" t="e">
        <f>$H36/販売計画!$F$49*販売計画!L$49</f>
        <v>#DIV/0!</v>
      </c>
      <c r="L36" s="117" t="str">
        <f t="shared" si="1"/>
        <v>-</v>
      </c>
      <c r="M36" s="96"/>
    </row>
    <row r="37" spans="1:14" ht="27.95" customHeight="1">
      <c r="A37" s="86"/>
      <c r="B37" s="91" t="s">
        <v>127</v>
      </c>
      <c r="C37" s="92"/>
      <c r="D37" s="92"/>
      <c r="E37" s="93"/>
      <c r="F37" s="94">
        <v>25</v>
      </c>
      <c r="G37" s="186"/>
      <c r="H37" s="95"/>
      <c r="I37" s="95" t="e">
        <f>$H37/販売計画!$F$49*販売計画!H$49</f>
        <v>#DIV/0!</v>
      </c>
      <c r="J37" s="95" t="e">
        <f>$H37/販売計画!$F$49*販売計画!J$49</f>
        <v>#DIV/0!</v>
      </c>
      <c r="K37" s="95" t="e">
        <f>$H37/販売計画!$F$49*販売計画!L$49</f>
        <v>#DIV/0!</v>
      </c>
      <c r="L37" s="117" t="str">
        <f t="shared" si="1"/>
        <v>-</v>
      </c>
      <c r="M37" s="96"/>
      <c r="N37" s="22"/>
    </row>
    <row r="38" spans="1:14" ht="27.95" customHeight="1">
      <c r="A38" s="86"/>
      <c r="B38" s="91" t="s">
        <v>128</v>
      </c>
      <c r="C38" s="92"/>
      <c r="D38" s="92"/>
      <c r="E38" s="93"/>
      <c r="F38" s="94">
        <v>26</v>
      </c>
      <c r="G38" s="186"/>
      <c r="H38" s="95"/>
      <c r="I38" s="95" t="e">
        <f>$H38/販売計画!$F$49*販売計画!H$49</f>
        <v>#DIV/0!</v>
      </c>
      <c r="J38" s="95" t="e">
        <f>$H38/販売計画!$F$49*販売計画!J$49</f>
        <v>#DIV/0!</v>
      </c>
      <c r="K38" s="95" t="e">
        <f>$H38/販売計画!$F$49*販売計画!L$49</f>
        <v>#DIV/0!</v>
      </c>
      <c r="L38" s="117" t="str">
        <f t="shared" si="1"/>
        <v>-</v>
      </c>
      <c r="M38" s="96"/>
      <c r="N38" s="22"/>
    </row>
    <row r="39" spans="1:14" ht="27.95" customHeight="1">
      <c r="A39" s="86"/>
      <c r="B39" s="91" t="s">
        <v>112</v>
      </c>
      <c r="C39" s="92"/>
      <c r="D39" s="92"/>
      <c r="E39" s="93"/>
      <c r="F39" s="94">
        <v>27</v>
      </c>
      <c r="G39" s="186"/>
      <c r="H39" s="95"/>
      <c r="I39" s="95"/>
      <c r="J39" s="95"/>
      <c r="K39" s="95"/>
      <c r="L39" s="117" t="str">
        <f t="shared" si="1"/>
        <v>-</v>
      </c>
      <c r="M39" s="96"/>
      <c r="N39" s="22"/>
    </row>
    <row r="40" spans="1:14" ht="27.95" customHeight="1">
      <c r="A40" s="86"/>
      <c r="B40" s="91" t="s">
        <v>113</v>
      </c>
      <c r="C40" s="92"/>
      <c r="D40" s="88"/>
      <c r="E40" s="93"/>
      <c r="F40" s="94">
        <v>28</v>
      </c>
      <c r="G40" s="186"/>
      <c r="H40" s="95"/>
      <c r="I40" s="95"/>
      <c r="J40" s="95"/>
      <c r="K40" s="95"/>
      <c r="L40" s="117" t="str">
        <f t="shared" si="1"/>
        <v>-</v>
      </c>
      <c r="M40" s="96"/>
      <c r="N40" s="22"/>
    </row>
    <row r="41" spans="1:14" ht="27.95" customHeight="1">
      <c r="A41" s="86"/>
      <c r="B41" s="87" t="s">
        <v>111</v>
      </c>
      <c r="C41" s="88"/>
      <c r="D41" s="88"/>
      <c r="E41" s="26"/>
      <c r="F41" s="89">
        <v>29</v>
      </c>
      <c r="G41" s="185"/>
      <c r="H41" s="23"/>
      <c r="I41" s="95" t="e">
        <f>$H41/販売計画!$F$49*販売計画!H$49</f>
        <v>#DIV/0!</v>
      </c>
      <c r="J41" s="95" t="e">
        <f>$H41/販売計画!$F$49*販売計画!J$49</f>
        <v>#DIV/0!</v>
      </c>
      <c r="K41" s="95" t="e">
        <f>$H41/販売計画!$F$49*販売計画!L$49</f>
        <v>#DIV/0!</v>
      </c>
      <c r="L41" s="116" t="str">
        <f t="shared" si="1"/>
        <v>-</v>
      </c>
      <c r="M41" s="90"/>
      <c r="N41" s="22"/>
    </row>
    <row r="42" spans="1:14" ht="27.95" customHeight="1">
      <c r="A42" s="86"/>
      <c r="B42" s="243" t="s">
        <v>119</v>
      </c>
      <c r="C42" s="244"/>
      <c r="D42" s="244"/>
      <c r="E42" s="245"/>
      <c r="F42" s="212">
        <v>30</v>
      </c>
      <c r="G42" s="213">
        <f>SUM(G19:G41)</f>
        <v>0</v>
      </c>
      <c r="H42" s="213">
        <f>SUM(H19:H41)</f>
        <v>0</v>
      </c>
      <c r="I42" s="214" t="e">
        <f>SUM(I19:I41)</f>
        <v>#DIV/0!</v>
      </c>
      <c r="J42" s="214" t="e">
        <f t="shared" ref="J42:K42" si="4">SUM(J19:J41)</f>
        <v>#DIV/0!</v>
      </c>
      <c r="K42" s="214" t="e">
        <f t="shared" si="4"/>
        <v>#DIV/0!</v>
      </c>
      <c r="L42" s="215" t="str">
        <f t="shared" si="1"/>
        <v>-</v>
      </c>
      <c r="M42" s="216"/>
      <c r="N42" s="22"/>
    </row>
    <row r="43" spans="1:14" ht="27.95" customHeight="1">
      <c r="A43" s="86"/>
      <c r="B43" s="237" t="s">
        <v>110</v>
      </c>
      <c r="C43" s="238"/>
      <c r="D43" s="239"/>
      <c r="E43" s="164" t="s">
        <v>88</v>
      </c>
      <c r="F43" s="89">
        <v>31</v>
      </c>
      <c r="G43" s="185"/>
      <c r="H43" s="23"/>
      <c r="I43" s="97">
        <f>H44</f>
        <v>0</v>
      </c>
      <c r="J43" s="97">
        <f t="shared" ref="J43:K44" si="5">+ROUND(I43,-2)</f>
        <v>0</v>
      </c>
      <c r="K43" s="97">
        <f t="shared" si="5"/>
        <v>0</v>
      </c>
      <c r="L43" s="116" t="str">
        <f t="shared" si="1"/>
        <v>-</v>
      </c>
      <c r="M43" s="90"/>
      <c r="N43" s="22"/>
    </row>
    <row r="44" spans="1:14" ht="27.95" customHeight="1" thickBot="1">
      <c r="A44" s="99"/>
      <c r="B44" s="240"/>
      <c r="C44" s="241"/>
      <c r="D44" s="242"/>
      <c r="E44" s="165" t="s">
        <v>89</v>
      </c>
      <c r="F44" s="100">
        <v>32</v>
      </c>
      <c r="G44" s="187"/>
      <c r="H44" s="101"/>
      <c r="I44" s="102">
        <f>+ROUND(H44,-2)</f>
        <v>0</v>
      </c>
      <c r="J44" s="102">
        <f t="shared" si="5"/>
        <v>0</v>
      </c>
      <c r="K44" s="102">
        <f t="shared" si="5"/>
        <v>0</v>
      </c>
      <c r="L44" s="118" t="str">
        <f t="shared" si="1"/>
        <v>-</v>
      </c>
      <c r="M44" s="103"/>
    </row>
    <row r="45" spans="1:14" ht="9.9499999999999993" customHeight="1" thickBot="1">
      <c r="A45" s="66"/>
      <c r="B45" s="67"/>
      <c r="C45" s="67"/>
      <c r="D45" s="67"/>
      <c r="E45" s="67"/>
      <c r="F45" s="67"/>
      <c r="G45" s="67"/>
      <c r="H45" s="68"/>
      <c r="I45" s="68"/>
      <c r="J45" s="68"/>
      <c r="K45" s="68"/>
      <c r="L45" s="68"/>
      <c r="M45" s="69"/>
    </row>
    <row r="46" spans="1:14" ht="27.95" customHeight="1" thickBot="1">
      <c r="A46" s="201" t="s">
        <v>116</v>
      </c>
      <c r="B46" s="202"/>
      <c r="C46" s="202"/>
      <c r="D46" s="202"/>
      <c r="E46" s="203"/>
      <c r="F46" s="204"/>
      <c r="G46" s="205">
        <f>IF(G33=0,,+G33)</f>
        <v>0</v>
      </c>
      <c r="H46" s="205">
        <f>IF(H33=0,,+H33)</f>
        <v>0</v>
      </c>
      <c r="I46" s="205">
        <f>IF(I33=0,,+I33)</f>
        <v>0</v>
      </c>
      <c r="J46" s="205">
        <f>IF(J33=0,,+J33)</f>
        <v>0</v>
      </c>
      <c r="K46" s="205">
        <f>IF(K33=0,,+K33)</f>
        <v>0</v>
      </c>
      <c r="L46" s="206" t="str">
        <f t="shared" ref="L46" si="6">IF(H46=0,"-",+(K46-H46)/H46*100)</f>
        <v>-</v>
      </c>
      <c r="M46" s="207" t="s">
        <v>144</v>
      </c>
    </row>
    <row r="47" spans="1:14" ht="9.9499999999999993" customHeight="1" thickBot="1">
      <c r="A47" s="66"/>
      <c r="B47" s="67"/>
      <c r="C47" s="67"/>
      <c r="D47" s="67"/>
      <c r="E47" s="67"/>
      <c r="F47" s="67"/>
      <c r="G47" s="67"/>
      <c r="H47" s="68"/>
      <c r="I47" s="68"/>
      <c r="J47" s="68"/>
      <c r="K47" s="68"/>
      <c r="L47" s="68"/>
      <c r="M47" s="69"/>
    </row>
    <row r="48" spans="1:14" ht="27.95" customHeight="1" thickBot="1">
      <c r="A48" s="105" t="s">
        <v>70</v>
      </c>
      <c r="B48" s="67"/>
      <c r="C48" s="67"/>
      <c r="D48" s="67"/>
      <c r="E48" s="217" t="s">
        <v>71</v>
      </c>
      <c r="F48" s="218"/>
      <c r="G48" s="179"/>
      <c r="H48" s="106"/>
      <c r="I48" s="106"/>
      <c r="J48" s="106"/>
      <c r="K48" s="106"/>
      <c r="L48" s="106" t="str">
        <f t="shared" ref="L48" si="7">IF(H48=0,"-",+(K48-H48)/H48*100)</f>
        <v>-</v>
      </c>
      <c r="M48" s="104"/>
    </row>
    <row r="49" spans="1:13" ht="9.9499999999999993" hidden="1" customHeight="1" thickBot="1">
      <c r="A49" s="66"/>
      <c r="B49" s="67"/>
      <c r="C49" s="67"/>
      <c r="D49" s="67"/>
      <c r="E49" s="67"/>
      <c r="F49" s="67"/>
      <c r="G49" s="67"/>
      <c r="H49" s="68"/>
      <c r="I49" s="68"/>
      <c r="J49" s="68"/>
      <c r="K49" s="68"/>
      <c r="L49" s="68"/>
      <c r="M49" s="69"/>
    </row>
    <row r="50" spans="1:13" ht="30" hidden="1" customHeight="1" thickBot="1">
      <c r="A50" s="105" t="s">
        <v>81</v>
      </c>
      <c r="B50" s="67"/>
      <c r="C50" s="67"/>
      <c r="D50" s="67"/>
      <c r="E50" s="67" t="s">
        <v>82</v>
      </c>
      <c r="F50" s="108"/>
      <c r="G50" s="108"/>
      <c r="H50" s="107">
        <f>+H10-H18</f>
        <v>0</v>
      </c>
      <c r="I50" s="107" t="e">
        <f>+I10-I18</f>
        <v>#DIV/0!</v>
      </c>
      <c r="J50" s="107" t="e">
        <f>+J10-J18</f>
        <v>#DIV/0!</v>
      </c>
      <c r="K50" s="107" t="e">
        <f>+K10-K18</f>
        <v>#DIV/0!</v>
      </c>
      <c r="L50" s="107" t="str">
        <f t="shared" si="1"/>
        <v>-</v>
      </c>
      <c r="M50" s="104"/>
    </row>
    <row r="51" spans="1:13" ht="15" customHeight="1">
      <c r="A51" t="s">
        <v>72</v>
      </c>
    </row>
    <row r="52" spans="1:13" ht="15" customHeight="1">
      <c r="A52" t="s">
        <v>114</v>
      </c>
    </row>
    <row r="53" spans="1:13" ht="15" customHeight="1">
      <c r="A53" s="161" t="s">
        <v>122</v>
      </c>
    </row>
    <row r="54" spans="1:13" ht="15" customHeight="1">
      <c r="A54" s="1" t="s">
        <v>115</v>
      </c>
    </row>
    <row r="55" spans="1:13" ht="15" customHeight="1">
      <c r="A55" s="1" t="s">
        <v>73</v>
      </c>
    </row>
    <row r="56" spans="1:13" ht="18" customHeight="1">
      <c r="A56" s="25"/>
    </row>
  </sheetData>
  <mergeCells count="9">
    <mergeCell ref="E48:F48"/>
    <mergeCell ref="A3:D3"/>
    <mergeCell ref="E3:I3"/>
    <mergeCell ref="K3:L3"/>
    <mergeCell ref="M5:M7"/>
    <mergeCell ref="B15:D16"/>
    <mergeCell ref="B14:E14"/>
    <mergeCell ref="B43:D44"/>
    <mergeCell ref="B42:E42"/>
  </mergeCells>
  <phoneticPr fontId="1"/>
  <dataValidations count="1">
    <dataValidation type="decimal" operator="greaterThanOrEqual" allowBlank="1" showInputMessage="1" showErrorMessage="1" sqref="H48:K48 G46:K46">
      <formula1>1</formula1>
    </dataValidation>
  </dataValidations>
  <pageMargins left="0.70866141732283472" right="0.70866141732283472" top="0.74803149606299213" bottom="0.74803149606299213" header="0.31496062992125984" footer="0.31496062992125984"/>
  <pageSetup paperSize="9" scale="64" orientation="portrait" horizontalDpi="300" verticalDpi="300"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O52"/>
  <sheetViews>
    <sheetView view="pageBreakPreview" zoomScaleNormal="100" zoomScaleSheetLayoutView="100" workbookViewId="0">
      <selection activeCell="F5" sqref="F5"/>
    </sheetView>
  </sheetViews>
  <sheetFormatPr defaultColWidth="9" defaultRowHeight="13.5"/>
  <cols>
    <col min="1" max="1" width="10.625" style="2" customWidth="1"/>
    <col min="2" max="2" width="9.625" style="2" customWidth="1"/>
    <col min="3" max="3" width="8.25" style="2" bestFit="1" customWidth="1"/>
    <col min="4" max="4" width="10.625" style="2" customWidth="1"/>
    <col min="5" max="5" width="6.625" style="2" customWidth="1"/>
    <col min="6" max="6" width="10.625" style="2" customWidth="1"/>
    <col min="7" max="7" width="6.625" style="2" customWidth="1"/>
    <col min="8" max="8" width="11.25" style="2" customWidth="1"/>
    <col min="9" max="9" width="6.625" style="2" customWidth="1"/>
    <col min="10" max="10" width="10.625" style="2" customWidth="1"/>
    <col min="11" max="11" width="6.625" style="2" customWidth="1"/>
    <col min="12" max="12" width="10.625" style="2" customWidth="1"/>
    <col min="13" max="13" width="6.625" style="2" customWidth="1"/>
    <col min="14" max="14" width="18.625" style="2" customWidth="1"/>
    <col min="15" max="16384" width="9" style="2"/>
  </cols>
  <sheetData>
    <row r="1" spans="1:15" ht="18.75">
      <c r="A1" s="265" t="s">
        <v>141</v>
      </c>
      <c r="B1" s="265"/>
      <c r="C1" s="265"/>
      <c r="D1" s="265"/>
      <c r="E1" s="265"/>
      <c r="F1" s="265"/>
      <c r="G1" s="265"/>
      <c r="H1" s="265"/>
      <c r="I1" s="265"/>
      <c r="J1" s="265"/>
      <c r="K1" s="265"/>
      <c r="L1" s="265"/>
      <c r="M1" s="265"/>
      <c r="N1" s="265"/>
    </row>
    <row r="2" spans="1:15">
      <c r="I2" s="3"/>
    </row>
    <row r="3" spans="1:15">
      <c r="I3" s="3"/>
    </row>
    <row r="4" spans="1:15">
      <c r="A4" s="29"/>
      <c r="B4" s="257" t="s">
        <v>29</v>
      </c>
      <c r="C4" s="257"/>
      <c r="D4" s="255" t="s">
        <v>152</v>
      </c>
      <c r="E4" s="255"/>
      <c r="F4" s="255" t="s">
        <v>152</v>
      </c>
      <c r="G4" s="255"/>
      <c r="H4" s="255" t="s">
        <v>145</v>
      </c>
      <c r="I4" s="255"/>
      <c r="J4" s="255" t="s">
        <v>146</v>
      </c>
      <c r="K4" s="255"/>
      <c r="L4" s="255" t="s">
        <v>64</v>
      </c>
      <c r="M4" s="255"/>
      <c r="N4" s="29" t="s">
        <v>30</v>
      </c>
    </row>
    <row r="5" spans="1:15">
      <c r="A5" s="266"/>
      <c r="B5" s="30" t="s">
        <v>2</v>
      </c>
      <c r="C5" s="31" t="s">
        <v>31</v>
      </c>
      <c r="D5" s="4"/>
      <c r="E5" s="24" t="s">
        <v>32</v>
      </c>
      <c r="F5" s="4"/>
      <c r="G5" s="24" t="s">
        <v>32</v>
      </c>
      <c r="H5" s="4"/>
      <c r="I5" s="24" t="s">
        <v>32</v>
      </c>
      <c r="J5" s="4"/>
      <c r="K5" s="24" t="s">
        <v>32</v>
      </c>
      <c r="L5" s="4"/>
      <c r="M5" s="24" t="s">
        <v>32</v>
      </c>
      <c r="N5" s="267"/>
    </row>
    <row r="6" spans="1:15">
      <c r="A6" s="246"/>
      <c r="B6" s="32" t="s">
        <v>3</v>
      </c>
      <c r="C6" s="33" t="s">
        <v>33</v>
      </c>
      <c r="D6" s="5"/>
      <c r="E6" s="6" t="s">
        <v>34</v>
      </c>
      <c r="F6" s="5"/>
      <c r="G6" s="6" t="s">
        <v>34</v>
      </c>
      <c r="H6" s="5"/>
      <c r="I6" s="6" t="s">
        <v>34</v>
      </c>
      <c r="J6" s="5"/>
      <c r="K6" s="6" t="s">
        <v>34</v>
      </c>
      <c r="L6" s="5"/>
      <c r="M6" s="6" t="s">
        <v>34</v>
      </c>
      <c r="N6" s="268"/>
    </row>
    <row r="7" spans="1:15">
      <c r="A7" s="246"/>
      <c r="B7" s="32" t="s">
        <v>4</v>
      </c>
      <c r="C7" s="33" t="s">
        <v>35</v>
      </c>
      <c r="D7" s="5">
        <f>D5*D6/10</f>
        <v>0</v>
      </c>
      <c r="E7" s="6" t="s">
        <v>36</v>
      </c>
      <c r="F7" s="5">
        <f>F5*F6/10</f>
        <v>0</v>
      </c>
      <c r="G7" s="6" t="s">
        <v>36</v>
      </c>
      <c r="H7" s="5">
        <f>H5*H6/10</f>
        <v>0</v>
      </c>
      <c r="I7" s="6" t="s">
        <v>36</v>
      </c>
      <c r="J7" s="5">
        <f>J5*J6/10</f>
        <v>0</v>
      </c>
      <c r="K7" s="6" t="s">
        <v>36</v>
      </c>
      <c r="L7" s="5">
        <f>L5*L6/10</f>
        <v>0</v>
      </c>
      <c r="M7" s="6" t="s">
        <v>36</v>
      </c>
      <c r="N7" s="268"/>
    </row>
    <row r="8" spans="1:15">
      <c r="A8" s="246"/>
      <c r="B8" s="32" t="s">
        <v>5</v>
      </c>
      <c r="C8" s="33" t="s">
        <v>37</v>
      </c>
      <c r="D8" s="5" t="e">
        <f>D9/D7</f>
        <v>#DIV/0!</v>
      </c>
      <c r="E8" s="6" t="s">
        <v>6</v>
      </c>
      <c r="F8" s="5" t="e">
        <f>F9/F7</f>
        <v>#DIV/0!</v>
      </c>
      <c r="G8" s="6" t="s">
        <v>6</v>
      </c>
      <c r="H8" s="5"/>
      <c r="I8" s="6" t="s">
        <v>6</v>
      </c>
      <c r="J8" s="5"/>
      <c r="K8" s="6" t="s">
        <v>6</v>
      </c>
      <c r="L8" s="5"/>
      <c r="M8" s="6" t="s">
        <v>6</v>
      </c>
      <c r="N8" s="268"/>
    </row>
    <row r="9" spans="1:15">
      <c r="A9" s="247"/>
      <c r="B9" s="34" t="s">
        <v>7</v>
      </c>
      <c r="C9" s="35" t="s">
        <v>38</v>
      </c>
      <c r="D9" s="7"/>
      <c r="E9" s="8" t="s">
        <v>8</v>
      </c>
      <c r="F9" s="7"/>
      <c r="G9" s="8" t="s">
        <v>8</v>
      </c>
      <c r="H9" s="7">
        <f>H7*H8</f>
        <v>0</v>
      </c>
      <c r="I9" s="8" t="s">
        <v>8</v>
      </c>
      <c r="J9" s="7">
        <f>J7*J8</f>
        <v>0</v>
      </c>
      <c r="K9" s="8" t="s">
        <v>8</v>
      </c>
      <c r="L9" s="7">
        <f>L7*L8</f>
        <v>0</v>
      </c>
      <c r="M9" s="8" t="s">
        <v>8</v>
      </c>
      <c r="N9" s="269"/>
    </row>
    <row r="10" spans="1:15">
      <c r="A10" s="266"/>
      <c r="B10" s="30" t="s">
        <v>2</v>
      </c>
      <c r="C10" s="31" t="s">
        <v>39</v>
      </c>
      <c r="D10" s="4"/>
      <c r="E10" s="24" t="s">
        <v>24</v>
      </c>
      <c r="F10" s="4"/>
      <c r="G10" s="24" t="s">
        <v>24</v>
      </c>
      <c r="H10" s="4"/>
      <c r="I10" s="24" t="s">
        <v>24</v>
      </c>
      <c r="J10" s="4"/>
      <c r="K10" s="24" t="s">
        <v>24</v>
      </c>
      <c r="L10" s="4"/>
      <c r="M10" s="24" t="s">
        <v>24</v>
      </c>
      <c r="N10" s="248"/>
      <c r="O10" s="2" t="s">
        <v>126</v>
      </c>
    </row>
    <row r="11" spans="1:15">
      <c r="A11" s="246"/>
      <c r="B11" s="32" t="s">
        <v>3</v>
      </c>
      <c r="C11" s="33" t="s">
        <v>40</v>
      </c>
      <c r="D11" s="5"/>
      <c r="E11" s="6" t="s">
        <v>25</v>
      </c>
      <c r="F11" s="5"/>
      <c r="G11" s="6" t="s">
        <v>25</v>
      </c>
      <c r="H11" s="5"/>
      <c r="I11" s="6" t="s">
        <v>25</v>
      </c>
      <c r="J11" s="5"/>
      <c r="K11" s="6" t="s">
        <v>25</v>
      </c>
      <c r="L11" s="5"/>
      <c r="M11" s="6" t="s">
        <v>25</v>
      </c>
      <c r="N11" s="249"/>
    </row>
    <row r="12" spans="1:15">
      <c r="A12" s="246"/>
      <c r="B12" s="32" t="s">
        <v>4</v>
      </c>
      <c r="C12" s="33" t="s">
        <v>41</v>
      </c>
      <c r="D12" s="5">
        <f>D10*D11/10</f>
        <v>0</v>
      </c>
      <c r="E12" s="6" t="s">
        <v>26</v>
      </c>
      <c r="F12" s="5">
        <f>F10*F11/10</f>
        <v>0</v>
      </c>
      <c r="G12" s="6" t="s">
        <v>26</v>
      </c>
      <c r="H12" s="5">
        <f>H10*H11/10</f>
        <v>0</v>
      </c>
      <c r="I12" s="6" t="s">
        <v>26</v>
      </c>
      <c r="J12" s="5">
        <f>J10*J11/10</f>
        <v>0</v>
      </c>
      <c r="K12" s="6" t="s">
        <v>26</v>
      </c>
      <c r="L12" s="5">
        <f>L10*L11/10</f>
        <v>0</v>
      </c>
      <c r="M12" s="6" t="s">
        <v>26</v>
      </c>
      <c r="N12" s="249"/>
    </row>
    <row r="13" spans="1:15">
      <c r="A13" s="246"/>
      <c r="B13" s="32" t="s">
        <v>5</v>
      </c>
      <c r="C13" s="33" t="s">
        <v>42</v>
      </c>
      <c r="D13" s="5" t="e">
        <f>D14/D12</f>
        <v>#DIV/0!</v>
      </c>
      <c r="E13" s="6" t="s">
        <v>27</v>
      </c>
      <c r="F13" s="5" t="e">
        <f>F14/F12</f>
        <v>#DIV/0!</v>
      </c>
      <c r="G13" s="6" t="s">
        <v>27</v>
      </c>
      <c r="H13" s="5"/>
      <c r="I13" s="6" t="s">
        <v>27</v>
      </c>
      <c r="J13" s="5"/>
      <c r="K13" s="6" t="s">
        <v>27</v>
      </c>
      <c r="L13" s="5"/>
      <c r="M13" s="6" t="s">
        <v>27</v>
      </c>
      <c r="N13" s="249"/>
    </row>
    <row r="14" spans="1:15">
      <c r="A14" s="247"/>
      <c r="B14" s="34" t="s">
        <v>7</v>
      </c>
      <c r="C14" s="35" t="s">
        <v>43</v>
      </c>
      <c r="D14" s="7"/>
      <c r="E14" s="8" t="s">
        <v>28</v>
      </c>
      <c r="F14" s="7"/>
      <c r="G14" s="8" t="s">
        <v>28</v>
      </c>
      <c r="H14" s="7"/>
      <c r="I14" s="8" t="s">
        <v>28</v>
      </c>
      <c r="J14" s="7"/>
      <c r="K14" s="8" t="s">
        <v>28</v>
      </c>
      <c r="L14" s="7"/>
      <c r="M14" s="8" t="s">
        <v>28</v>
      </c>
      <c r="N14" s="250"/>
    </row>
    <row r="15" spans="1:15">
      <c r="A15" s="258"/>
      <c r="B15" s="30" t="s">
        <v>2</v>
      </c>
      <c r="C15" s="31" t="s">
        <v>31</v>
      </c>
      <c r="D15" s="4"/>
      <c r="E15" s="24" t="s">
        <v>24</v>
      </c>
      <c r="F15" s="4"/>
      <c r="G15" s="24" t="s">
        <v>32</v>
      </c>
      <c r="H15" s="4"/>
      <c r="I15" s="24" t="s">
        <v>32</v>
      </c>
      <c r="J15" s="4"/>
      <c r="K15" s="24" t="s">
        <v>32</v>
      </c>
      <c r="L15" s="4"/>
      <c r="M15" s="24" t="s">
        <v>32</v>
      </c>
      <c r="N15" s="248"/>
    </row>
    <row r="16" spans="1:15">
      <c r="A16" s="246"/>
      <c r="B16" s="32" t="s">
        <v>3</v>
      </c>
      <c r="C16" s="33" t="s">
        <v>33</v>
      </c>
      <c r="D16" s="5"/>
      <c r="E16" s="6" t="s">
        <v>25</v>
      </c>
      <c r="F16" s="5"/>
      <c r="G16" s="6" t="s">
        <v>34</v>
      </c>
      <c r="H16" s="5"/>
      <c r="I16" s="6" t="s">
        <v>34</v>
      </c>
      <c r="J16" s="5"/>
      <c r="K16" s="6" t="s">
        <v>34</v>
      </c>
      <c r="L16" s="5"/>
      <c r="M16" s="6" t="s">
        <v>34</v>
      </c>
      <c r="N16" s="249"/>
    </row>
    <row r="17" spans="1:14">
      <c r="A17" s="246"/>
      <c r="B17" s="32" t="s">
        <v>4</v>
      </c>
      <c r="C17" s="33" t="s">
        <v>35</v>
      </c>
      <c r="D17" s="5">
        <f>D15*D16/10</f>
        <v>0</v>
      </c>
      <c r="E17" s="6" t="s">
        <v>26</v>
      </c>
      <c r="F17" s="5">
        <f>F15*F16/10</f>
        <v>0</v>
      </c>
      <c r="G17" s="6" t="s">
        <v>36</v>
      </c>
      <c r="H17" s="5">
        <f>H15*H16/10</f>
        <v>0</v>
      </c>
      <c r="I17" s="6" t="s">
        <v>36</v>
      </c>
      <c r="J17" s="5">
        <f>J15*J16/10</f>
        <v>0</v>
      </c>
      <c r="K17" s="6" t="s">
        <v>36</v>
      </c>
      <c r="L17" s="5">
        <f>L15*L16/10</f>
        <v>0</v>
      </c>
      <c r="M17" s="6" t="s">
        <v>36</v>
      </c>
      <c r="N17" s="249"/>
    </row>
    <row r="18" spans="1:14">
      <c r="A18" s="246"/>
      <c r="B18" s="32" t="s">
        <v>5</v>
      </c>
      <c r="C18" s="33" t="s">
        <v>0</v>
      </c>
      <c r="D18" s="5" t="e">
        <f>D19/D17</f>
        <v>#DIV/0!</v>
      </c>
      <c r="E18" s="6" t="s">
        <v>27</v>
      </c>
      <c r="F18" s="5" t="e">
        <f>F19/F17</f>
        <v>#DIV/0!</v>
      </c>
      <c r="G18" s="6" t="s">
        <v>6</v>
      </c>
      <c r="H18" s="5"/>
      <c r="I18" s="6" t="s">
        <v>6</v>
      </c>
      <c r="J18" s="5"/>
      <c r="K18" s="6" t="s">
        <v>6</v>
      </c>
      <c r="L18" s="5"/>
      <c r="M18" s="6" t="s">
        <v>6</v>
      </c>
      <c r="N18" s="249"/>
    </row>
    <row r="19" spans="1:14">
      <c r="A19" s="247"/>
      <c r="B19" s="34" t="s">
        <v>7</v>
      </c>
      <c r="C19" s="35" t="s">
        <v>38</v>
      </c>
      <c r="D19" s="7"/>
      <c r="E19" s="8" t="s">
        <v>28</v>
      </c>
      <c r="F19" s="7"/>
      <c r="G19" s="8" t="s">
        <v>8</v>
      </c>
      <c r="H19" s="7">
        <f t="shared" ref="H19" si="0">+H17*H18</f>
        <v>0</v>
      </c>
      <c r="I19" s="8" t="s">
        <v>8</v>
      </c>
      <c r="J19" s="7">
        <f t="shared" ref="J19" si="1">+J17*J18</f>
        <v>0</v>
      </c>
      <c r="K19" s="8" t="s">
        <v>8</v>
      </c>
      <c r="L19" s="7">
        <f t="shared" ref="L19" si="2">+L17*L18</f>
        <v>0</v>
      </c>
      <c r="M19" s="8" t="s">
        <v>8</v>
      </c>
      <c r="N19" s="250"/>
    </row>
    <row r="20" spans="1:14">
      <c r="A20" s="266"/>
      <c r="B20" s="30" t="s">
        <v>2</v>
      </c>
      <c r="C20" s="31" t="s">
        <v>31</v>
      </c>
      <c r="D20" s="4"/>
      <c r="E20" s="24" t="s">
        <v>32</v>
      </c>
      <c r="F20" s="4"/>
      <c r="G20" s="24" t="s">
        <v>32</v>
      </c>
      <c r="H20" s="4"/>
      <c r="I20" s="24" t="s">
        <v>32</v>
      </c>
      <c r="J20" s="4"/>
      <c r="K20" s="24" t="s">
        <v>32</v>
      </c>
      <c r="L20" s="4"/>
      <c r="M20" s="24" t="s">
        <v>32</v>
      </c>
      <c r="N20" s="248"/>
    </row>
    <row r="21" spans="1:14">
      <c r="A21" s="246"/>
      <c r="B21" s="32" t="s">
        <v>3</v>
      </c>
      <c r="C21" s="33" t="s">
        <v>33</v>
      </c>
      <c r="D21" s="5"/>
      <c r="E21" s="6" t="s">
        <v>34</v>
      </c>
      <c r="F21" s="5"/>
      <c r="G21" s="6" t="s">
        <v>34</v>
      </c>
      <c r="H21" s="5"/>
      <c r="I21" s="6" t="s">
        <v>34</v>
      </c>
      <c r="J21" s="5"/>
      <c r="K21" s="6" t="s">
        <v>34</v>
      </c>
      <c r="L21" s="5"/>
      <c r="M21" s="6" t="s">
        <v>34</v>
      </c>
      <c r="N21" s="249"/>
    </row>
    <row r="22" spans="1:14">
      <c r="A22" s="246"/>
      <c r="B22" s="32" t="s">
        <v>4</v>
      </c>
      <c r="C22" s="33" t="s">
        <v>35</v>
      </c>
      <c r="D22" s="5">
        <f>D20*D21/10</f>
        <v>0</v>
      </c>
      <c r="E22" s="6" t="s">
        <v>36</v>
      </c>
      <c r="F22" s="5">
        <f>F20*F21/10</f>
        <v>0</v>
      </c>
      <c r="G22" s="6" t="s">
        <v>36</v>
      </c>
      <c r="H22" s="5">
        <f>H20*H21/10</f>
        <v>0</v>
      </c>
      <c r="I22" s="6" t="s">
        <v>36</v>
      </c>
      <c r="J22" s="5">
        <f>J20*J21/10</f>
        <v>0</v>
      </c>
      <c r="K22" s="6" t="s">
        <v>36</v>
      </c>
      <c r="L22" s="5">
        <f>L20*L21/10</f>
        <v>0</v>
      </c>
      <c r="M22" s="6" t="s">
        <v>36</v>
      </c>
      <c r="N22" s="249"/>
    </row>
    <row r="23" spans="1:14">
      <c r="A23" s="246"/>
      <c r="B23" s="32" t="s">
        <v>5</v>
      </c>
      <c r="C23" s="33" t="s">
        <v>37</v>
      </c>
      <c r="D23" s="5" t="e">
        <f>D24/D22</f>
        <v>#DIV/0!</v>
      </c>
      <c r="E23" s="6" t="s">
        <v>6</v>
      </c>
      <c r="F23" s="5" t="e">
        <f>F24/F22</f>
        <v>#DIV/0!</v>
      </c>
      <c r="G23" s="6" t="s">
        <v>6</v>
      </c>
      <c r="H23" s="5"/>
      <c r="I23" s="6" t="s">
        <v>6</v>
      </c>
      <c r="J23" s="5"/>
      <c r="K23" s="6" t="s">
        <v>6</v>
      </c>
      <c r="L23" s="5"/>
      <c r="M23" s="6" t="s">
        <v>6</v>
      </c>
      <c r="N23" s="249"/>
    </row>
    <row r="24" spans="1:14">
      <c r="A24" s="247"/>
      <c r="B24" s="34" t="s">
        <v>7</v>
      </c>
      <c r="C24" s="35" t="s">
        <v>38</v>
      </c>
      <c r="D24" s="7"/>
      <c r="E24" s="8" t="s">
        <v>8</v>
      </c>
      <c r="F24" s="7"/>
      <c r="G24" s="8" t="s">
        <v>8</v>
      </c>
      <c r="H24" s="7">
        <f t="shared" ref="H24" si="3">+H22*H23</f>
        <v>0</v>
      </c>
      <c r="I24" s="8" t="s">
        <v>8</v>
      </c>
      <c r="J24" s="7">
        <f t="shared" ref="J24" si="4">+J22*J23</f>
        <v>0</v>
      </c>
      <c r="K24" s="8" t="s">
        <v>8</v>
      </c>
      <c r="L24" s="7">
        <f t="shared" ref="L24" si="5">+L22*L23</f>
        <v>0</v>
      </c>
      <c r="M24" s="8" t="s">
        <v>8</v>
      </c>
      <c r="N24" s="250"/>
    </row>
    <row r="25" spans="1:14">
      <c r="A25" s="251" t="s">
        <v>44</v>
      </c>
      <c r="B25" s="252"/>
      <c r="C25" s="36" t="s">
        <v>45</v>
      </c>
      <c r="D25" s="37">
        <f>D9+D14+D19+D24</f>
        <v>0</v>
      </c>
      <c r="E25" s="38" t="s">
        <v>8</v>
      </c>
      <c r="F25" s="37">
        <f t="shared" ref="F25" si="6">F9+F14+F19+F24</f>
        <v>0</v>
      </c>
      <c r="G25" s="38" t="s">
        <v>8</v>
      </c>
      <c r="H25" s="37">
        <f>H9+H14+H19+H24</f>
        <v>0</v>
      </c>
      <c r="I25" s="38" t="s">
        <v>8</v>
      </c>
      <c r="J25" s="174">
        <f>J9+J14+J19+J24</f>
        <v>0</v>
      </c>
      <c r="K25" s="38" t="s">
        <v>8</v>
      </c>
      <c r="L25" s="37">
        <f>L9+L14+L19+L24</f>
        <v>0</v>
      </c>
      <c r="M25" s="38" t="s">
        <v>8</v>
      </c>
      <c r="N25" s="248"/>
    </row>
    <row r="26" spans="1:14">
      <c r="A26" s="253" t="s">
        <v>46</v>
      </c>
      <c r="B26" s="254"/>
      <c r="C26" s="39"/>
      <c r="D26" s="17" t="s">
        <v>47</v>
      </c>
      <c r="E26" s="16" t="s">
        <v>48</v>
      </c>
      <c r="F26" s="17" t="s">
        <v>47</v>
      </c>
      <c r="G26" s="16" t="s">
        <v>48</v>
      </c>
      <c r="H26" s="119">
        <f>IF(H25=0,,+(H25-$F25)/$F25*100)</f>
        <v>0</v>
      </c>
      <c r="I26" s="40" t="s">
        <v>48</v>
      </c>
      <c r="J26" s="119">
        <f t="shared" ref="J26" si="7">IF(J25=0,,+(J25-$F25)/$F25*100)</f>
        <v>0</v>
      </c>
      <c r="K26" s="40" t="s">
        <v>48</v>
      </c>
      <c r="L26" s="119">
        <f t="shared" ref="L26" si="8">IF(L25=0,,+(L25-$F25)/$F25*100)</f>
        <v>0</v>
      </c>
      <c r="M26" s="40" t="s">
        <v>48</v>
      </c>
      <c r="N26" s="250"/>
    </row>
    <row r="27" spans="1:14">
      <c r="A27" s="251" t="s">
        <v>133</v>
      </c>
      <c r="B27" s="252"/>
      <c r="C27" s="36" t="s">
        <v>134</v>
      </c>
      <c r="D27" s="37"/>
      <c r="E27" s="38" t="s">
        <v>137</v>
      </c>
      <c r="F27" s="37">
        <f>'付加価値額計画（個人）'!H12</f>
        <v>0</v>
      </c>
      <c r="G27" s="38" t="s">
        <v>137</v>
      </c>
      <c r="H27" s="37">
        <f>F27</f>
        <v>0</v>
      </c>
      <c r="I27" s="38" t="s">
        <v>137</v>
      </c>
      <c r="J27" s="37">
        <f>F27</f>
        <v>0</v>
      </c>
      <c r="K27" s="38" t="s">
        <v>137</v>
      </c>
      <c r="L27" s="37">
        <f>F27</f>
        <v>0</v>
      </c>
      <c r="M27" s="38" t="s">
        <v>137</v>
      </c>
      <c r="N27" s="248"/>
    </row>
    <row r="28" spans="1:14">
      <c r="A28" s="253" t="s">
        <v>135</v>
      </c>
      <c r="B28" s="254"/>
      <c r="C28" s="39" t="s">
        <v>136</v>
      </c>
      <c r="D28" s="17"/>
      <c r="E28" s="16"/>
      <c r="F28" s="173">
        <f>F25-F27</f>
        <v>0</v>
      </c>
      <c r="G28" s="16" t="s">
        <v>137</v>
      </c>
      <c r="H28" s="37">
        <f>H25-H27</f>
        <v>0</v>
      </c>
      <c r="I28" s="40" t="s">
        <v>137</v>
      </c>
      <c r="J28" s="37">
        <f>J25-J27</f>
        <v>0</v>
      </c>
      <c r="K28" s="40" t="s">
        <v>137</v>
      </c>
      <c r="L28" s="37">
        <f>L25-L27</f>
        <v>0</v>
      </c>
      <c r="M28" s="40" t="s">
        <v>137</v>
      </c>
      <c r="N28" s="250"/>
    </row>
    <row r="29" spans="1:14">
      <c r="D29" s="9"/>
      <c r="E29" s="10"/>
      <c r="F29" s="9"/>
      <c r="G29" s="10"/>
      <c r="H29" s="9"/>
      <c r="I29" s="10"/>
      <c r="J29" s="9"/>
      <c r="K29" s="9"/>
      <c r="L29" s="9"/>
      <c r="M29" s="9"/>
    </row>
    <row r="30" spans="1:14" hidden="1">
      <c r="A30" s="2" t="s">
        <v>49</v>
      </c>
      <c r="D30" s="9"/>
      <c r="E30" s="10"/>
      <c r="F30" s="9"/>
      <c r="G30" s="10"/>
      <c r="H30" s="9"/>
      <c r="I30" s="10"/>
      <c r="J30" s="9"/>
      <c r="K30" s="9"/>
      <c r="L30" s="9"/>
      <c r="M30" s="9"/>
    </row>
    <row r="31" spans="1:14" hidden="1">
      <c r="A31" s="29" t="s">
        <v>9</v>
      </c>
      <c r="B31" s="257" t="s">
        <v>29</v>
      </c>
      <c r="C31" s="257"/>
      <c r="D31" s="255" t="str">
        <f>+D4</f>
        <v>現状(R6)</v>
      </c>
      <c r="E31" s="255"/>
      <c r="F31" s="255" t="str">
        <f>+F4</f>
        <v>現状(R6)</v>
      </c>
      <c r="G31" s="255"/>
      <c r="H31" s="255" t="str">
        <f>+H4</f>
        <v>1年度目</v>
      </c>
      <c r="I31" s="255"/>
      <c r="J31" s="255" t="str">
        <f>+J4</f>
        <v>2年度目</v>
      </c>
      <c r="K31" s="255"/>
      <c r="L31" s="255" t="str">
        <f>+L4</f>
        <v>目標年度</v>
      </c>
      <c r="M31" s="255"/>
      <c r="N31" s="29" t="str">
        <f>+N4</f>
        <v>根拠</v>
      </c>
    </row>
    <row r="32" spans="1:14" hidden="1">
      <c r="A32" s="256"/>
      <c r="B32" s="32" t="s">
        <v>10</v>
      </c>
      <c r="C32" s="31" t="s">
        <v>31</v>
      </c>
      <c r="D32" s="5"/>
      <c r="E32" s="11" t="s">
        <v>36</v>
      </c>
      <c r="F32" s="5"/>
      <c r="G32" s="11" t="s">
        <v>36</v>
      </c>
      <c r="H32" s="5"/>
      <c r="I32" s="11" t="s">
        <v>36</v>
      </c>
      <c r="J32" s="5"/>
      <c r="K32" s="11" t="s">
        <v>36</v>
      </c>
      <c r="L32" s="5"/>
      <c r="M32" s="11" t="s">
        <v>36</v>
      </c>
      <c r="N32" s="248"/>
    </row>
    <row r="33" spans="1:14" hidden="1">
      <c r="A33" s="246"/>
      <c r="B33" s="32" t="s">
        <v>5</v>
      </c>
      <c r="C33" s="33" t="s">
        <v>33</v>
      </c>
      <c r="D33" s="5"/>
      <c r="E33" s="11" t="s">
        <v>6</v>
      </c>
      <c r="F33" s="5"/>
      <c r="G33" s="11" t="s">
        <v>6</v>
      </c>
      <c r="H33" s="5"/>
      <c r="I33" s="11" t="s">
        <v>6</v>
      </c>
      <c r="J33" s="5"/>
      <c r="K33" s="11" t="s">
        <v>6</v>
      </c>
      <c r="L33" s="5"/>
      <c r="M33" s="11" t="s">
        <v>6</v>
      </c>
      <c r="N33" s="249"/>
    </row>
    <row r="34" spans="1:14" hidden="1">
      <c r="A34" s="247"/>
      <c r="B34" s="34" t="s">
        <v>7</v>
      </c>
      <c r="C34" s="35" t="s">
        <v>50</v>
      </c>
      <c r="D34" s="7">
        <f>+D32*D33</f>
        <v>0</v>
      </c>
      <c r="E34" s="12" t="s">
        <v>8</v>
      </c>
      <c r="F34" s="7">
        <f>+F32*F33</f>
        <v>0</v>
      </c>
      <c r="G34" s="12" t="s">
        <v>8</v>
      </c>
      <c r="H34" s="7">
        <f t="shared" ref="H34" si="9">+H32*H33</f>
        <v>0</v>
      </c>
      <c r="I34" s="12" t="s">
        <v>8</v>
      </c>
      <c r="J34" s="7">
        <f t="shared" ref="J34" si="10">+J32*J33</f>
        <v>0</v>
      </c>
      <c r="K34" s="12" t="s">
        <v>8</v>
      </c>
      <c r="L34" s="7">
        <f t="shared" ref="L34" si="11">+L32*L33</f>
        <v>0</v>
      </c>
      <c r="M34" s="12" t="s">
        <v>8</v>
      </c>
      <c r="N34" s="250"/>
    </row>
    <row r="35" spans="1:14" hidden="1">
      <c r="A35" s="246"/>
      <c r="B35" s="32" t="s">
        <v>10</v>
      </c>
      <c r="C35" s="33" t="s">
        <v>39</v>
      </c>
      <c r="D35" s="5"/>
      <c r="E35" s="11" t="s">
        <v>36</v>
      </c>
      <c r="F35" s="5"/>
      <c r="G35" s="11" t="s">
        <v>51</v>
      </c>
      <c r="H35" s="5"/>
      <c r="I35" s="11" t="s">
        <v>51</v>
      </c>
      <c r="J35" s="5"/>
      <c r="K35" s="11" t="s">
        <v>51</v>
      </c>
      <c r="L35" s="5"/>
      <c r="M35" s="11" t="s">
        <v>51</v>
      </c>
      <c r="N35" s="248"/>
    </row>
    <row r="36" spans="1:14" hidden="1">
      <c r="A36" s="246"/>
      <c r="B36" s="32" t="s">
        <v>5</v>
      </c>
      <c r="C36" s="33" t="s">
        <v>40</v>
      </c>
      <c r="D36" s="5"/>
      <c r="E36" s="11" t="s">
        <v>6</v>
      </c>
      <c r="F36" s="5"/>
      <c r="G36" s="11" t="s">
        <v>6</v>
      </c>
      <c r="H36" s="5"/>
      <c r="I36" s="11" t="s">
        <v>6</v>
      </c>
      <c r="J36" s="5"/>
      <c r="K36" s="11" t="s">
        <v>6</v>
      </c>
      <c r="L36" s="5"/>
      <c r="M36" s="11" t="s">
        <v>6</v>
      </c>
      <c r="N36" s="249"/>
    </row>
    <row r="37" spans="1:14" hidden="1">
      <c r="A37" s="247"/>
      <c r="B37" s="34" t="s">
        <v>7</v>
      </c>
      <c r="C37" s="35" t="s">
        <v>52</v>
      </c>
      <c r="D37" s="7">
        <f>+D35*D36</f>
        <v>0</v>
      </c>
      <c r="E37" s="12" t="s">
        <v>8</v>
      </c>
      <c r="F37" s="7">
        <f>+F35*F36</f>
        <v>0</v>
      </c>
      <c r="G37" s="12" t="s">
        <v>8</v>
      </c>
      <c r="H37" s="7">
        <f t="shared" ref="H37" si="12">+H35*H36</f>
        <v>0</v>
      </c>
      <c r="I37" s="12" t="s">
        <v>8</v>
      </c>
      <c r="J37" s="7">
        <f t="shared" ref="J37" si="13">+J35*J36</f>
        <v>0</v>
      </c>
      <c r="K37" s="12" t="s">
        <v>8</v>
      </c>
      <c r="L37" s="7">
        <f t="shared" ref="L37" si="14">+L35*L36</f>
        <v>0</v>
      </c>
      <c r="M37" s="12" t="s">
        <v>8</v>
      </c>
      <c r="N37" s="250"/>
    </row>
    <row r="38" spans="1:14" hidden="1">
      <c r="A38" s="246"/>
      <c r="B38" s="32" t="s">
        <v>10</v>
      </c>
      <c r="C38" s="33" t="s">
        <v>39</v>
      </c>
      <c r="D38" s="5"/>
      <c r="E38" s="11" t="s">
        <v>36</v>
      </c>
      <c r="F38" s="5"/>
      <c r="G38" s="11" t="s">
        <v>51</v>
      </c>
      <c r="H38" s="5"/>
      <c r="I38" s="11" t="s">
        <v>51</v>
      </c>
      <c r="J38" s="5"/>
      <c r="K38" s="11" t="s">
        <v>51</v>
      </c>
      <c r="L38" s="5"/>
      <c r="M38" s="11" t="s">
        <v>51</v>
      </c>
      <c r="N38" s="248"/>
    </row>
    <row r="39" spans="1:14" hidden="1">
      <c r="A39" s="246"/>
      <c r="B39" s="32" t="s">
        <v>5</v>
      </c>
      <c r="C39" s="33" t="s">
        <v>40</v>
      </c>
      <c r="D39" s="5"/>
      <c r="E39" s="11" t="s">
        <v>6</v>
      </c>
      <c r="F39" s="5"/>
      <c r="G39" s="11" t="s">
        <v>6</v>
      </c>
      <c r="H39" s="5"/>
      <c r="I39" s="11" t="s">
        <v>6</v>
      </c>
      <c r="J39" s="5"/>
      <c r="K39" s="11" t="s">
        <v>6</v>
      </c>
      <c r="L39" s="5"/>
      <c r="M39" s="11" t="s">
        <v>6</v>
      </c>
      <c r="N39" s="249"/>
    </row>
    <row r="40" spans="1:14" hidden="1">
      <c r="A40" s="247"/>
      <c r="B40" s="34" t="s">
        <v>7</v>
      </c>
      <c r="C40" s="35" t="s">
        <v>52</v>
      </c>
      <c r="D40" s="7">
        <f>+D38*D39</f>
        <v>0</v>
      </c>
      <c r="E40" s="12" t="s">
        <v>8</v>
      </c>
      <c r="F40" s="7">
        <f>+F38*F39</f>
        <v>0</v>
      </c>
      <c r="G40" s="12" t="s">
        <v>8</v>
      </c>
      <c r="H40" s="7">
        <f t="shared" ref="H40" si="15">+H38*H39</f>
        <v>0</v>
      </c>
      <c r="I40" s="12" t="s">
        <v>8</v>
      </c>
      <c r="J40" s="7">
        <f t="shared" ref="J40" si="16">+J38*J39</f>
        <v>0</v>
      </c>
      <c r="K40" s="12" t="s">
        <v>8</v>
      </c>
      <c r="L40" s="7">
        <f t="shared" ref="L40" si="17">+L38*L39</f>
        <v>0</v>
      </c>
      <c r="M40" s="12" t="s">
        <v>8</v>
      </c>
      <c r="N40" s="250"/>
    </row>
    <row r="41" spans="1:14" hidden="1">
      <c r="A41" s="251" t="s">
        <v>44</v>
      </c>
      <c r="B41" s="252"/>
      <c r="C41" s="36" t="s">
        <v>53</v>
      </c>
      <c r="D41" s="37">
        <f>+D34+D37+D40</f>
        <v>0</v>
      </c>
      <c r="E41" s="41" t="s">
        <v>8</v>
      </c>
      <c r="F41" s="37">
        <f>+F34+F37+F40</f>
        <v>0</v>
      </c>
      <c r="G41" s="41" t="s">
        <v>8</v>
      </c>
      <c r="H41" s="37">
        <f>+H34+H37+H40</f>
        <v>0</v>
      </c>
      <c r="I41" s="41" t="s">
        <v>8</v>
      </c>
      <c r="J41" s="37">
        <f>+J34+J37+J40</f>
        <v>0</v>
      </c>
      <c r="K41" s="41" t="s">
        <v>8</v>
      </c>
      <c r="L41" s="37">
        <f>+L34+L37+L40</f>
        <v>0</v>
      </c>
      <c r="M41" s="41" t="s">
        <v>8</v>
      </c>
      <c r="N41" s="248"/>
    </row>
    <row r="42" spans="1:14" hidden="1">
      <c r="A42" s="253" t="s">
        <v>46</v>
      </c>
      <c r="B42" s="254"/>
      <c r="C42" s="39"/>
      <c r="D42" s="17" t="s">
        <v>47</v>
      </c>
      <c r="E42" s="16" t="s">
        <v>48</v>
      </c>
      <c r="F42" s="17" t="s">
        <v>54</v>
      </c>
      <c r="G42" s="16" t="s">
        <v>55</v>
      </c>
      <c r="H42" s="119">
        <f>IF(H41=0,,+(H41-$F41)/$F41*100)</f>
        <v>0</v>
      </c>
      <c r="I42" s="40" t="s">
        <v>55</v>
      </c>
      <c r="J42" s="119">
        <f t="shared" ref="J42" si="18">IF(J41=0,,+(J41-$F41)/$F41*100)</f>
        <v>0</v>
      </c>
      <c r="K42" s="40" t="s">
        <v>55</v>
      </c>
      <c r="L42" s="119">
        <f t="shared" ref="L42" si="19">IF(L41=0,,+(L41-$F41)/$F41*100)</f>
        <v>0</v>
      </c>
      <c r="M42" s="40" t="s">
        <v>55</v>
      </c>
      <c r="N42" s="250"/>
    </row>
    <row r="43" spans="1:14" hidden="1">
      <c r="A43" s="13"/>
      <c r="B43" s="13"/>
      <c r="C43" s="13"/>
      <c r="D43" s="14"/>
      <c r="E43" s="15"/>
      <c r="F43" s="14"/>
      <c r="G43" s="15"/>
      <c r="H43" s="14"/>
      <c r="I43" s="15"/>
      <c r="J43" s="14"/>
      <c r="K43" s="15"/>
      <c r="L43" s="14"/>
      <c r="M43" s="15"/>
    </row>
    <row r="44" spans="1:14" hidden="1">
      <c r="A44" s="2" t="s">
        <v>56</v>
      </c>
      <c r="I44" s="3"/>
    </row>
    <row r="45" spans="1:14" hidden="1">
      <c r="A45" s="28"/>
      <c r="B45" s="42"/>
      <c r="C45" s="43"/>
      <c r="D45" s="255" t="str">
        <f>+D31</f>
        <v>現状(R6)</v>
      </c>
      <c r="E45" s="255"/>
      <c r="F45" s="255" t="str">
        <f>+F31</f>
        <v>現状(R6)</v>
      </c>
      <c r="G45" s="255"/>
      <c r="H45" s="255" t="str">
        <f t="shared" ref="H45" si="20">+H31</f>
        <v>1年度目</v>
      </c>
      <c r="I45" s="255"/>
      <c r="J45" s="255" t="str">
        <f t="shared" ref="J45" si="21">+J31</f>
        <v>2年度目</v>
      </c>
      <c r="K45" s="255"/>
      <c r="L45" s="255" t="str">
        <f t="shared" ref="L45" si="22">+L31</f>
        <v>目標年度</v>
      </c>
      <c r="M45" s="255"/>
      <c r="N45" s="29" t="str">
        <f>+N31</f>
        <v>根拠</v>
      </c>
    </row>
    <row r="46" spans="1:14" hidden="1">
      <c r="A46" s="251" t="s">
        <v>44</v>
      </c>
      <c r="B46" s="252"/>
      <c r="C46" s="36" t="s">
        <v>57</v>
      </c>
      <c r="D46" s="44">
        <f>D25+D41</f>
        <v>0</v>
      </c>
      <c r="E46" s="167" t="s">
        <v>8</v>
      </c>
      <c r="F46" s="44">
        <f>F25+F41</f>
        <v>0</v>
      </c>
      <c r="G46" s="45" t="s">
        <v>8</v>
      </c>
      <c r="H46" s="44">
        <f>H25+H41</f>
        <v>0</v>
      </c>
      <c r="I46" s="46" t="s">
        <v>8</v>
      </c>
      <c r="J46" s="47">
        <f>J25+J41</f>
        <v>0</v>
      </c>
      <c r="K46" s="45" t="s">
        <v>8</v>
      </c>
      <c r="L46" s="44">
        <f>L25+L41</f>
        <v>0</v>
      </c>
      <c r="M46" s="46" t="s">
        <v>8</v>
      </c>
      <c r="N46" s="248"/>
    </row>
    <row r="47" spans="1:14" hidden="1">
      <c r="A47" s="253" t="s">
        <v>58</v>
      </c>
      <c r="B47" s="254"/>
      <c r="C47" s="39"/>
      <c r="D47" s="17" t="s">
        <v>1</v>
      </c>
      <c r="E47" s="16" t="s">
        <v>59</v>
      </c>
      <c r="F47" s="17" t="s">
        <v>1</v>
      </c>
      <c r="G47" s="16" t="s">
        <v>59</v>
      </c>
      <c r="H47" s="119">
        <f>IF(H46=0,,+(H46-$F46)/$F46*100)</f>
        <v>0</v>
      </c>
      <c r="I47" s="40" t="s">
        <v>59</v>
      </c>
      <c r="J47" s="119">
        <f t="shared" ref="J47" si="23">IF(J46=0,,+(J46-$F46)/$F46*100)</f>
        <v>0</v>
      </c>
      <c r="K47" s="16" t="s">
        <v>59</v>
      </c>
      <c r="L47" s="119">
        <f t="shared" ref="L47" si="24">IF(L46=0,,+(L46-$F46)/$F46*100)</f>
        <v>0</v>
      </c>
      <c r="M47" s="40" t="s">
        <v>59</v>
      </c>
      <c r="N47" s="250"/>
    </row>
    <row r="48" spans="1:14">
      <c r="A48" s="48"/>
    </row>
    <row r="49" spans="1:13">
      <c r="A49" s="259" t="s">
        <v>139</v>
      </c>
      <c r="B49" s="260"/>
      <c r="C49" s="261"/>
      <c r="D49" s="170">
        <f>D5+D10+D15+D20</f>
        <v>0</v>
      </c>
      <c r="E49" s="171" t="s">
        <v>32</v>
      </c>
      <c r="F49" s="170">
        <f t="shared" ref="F49" si="25">F5+F10+F15+F20</f>
        <v>0</v>
      </c>
      <c r="G49" s="171" t="s">
        <v>32</v>
      </c>
      <c r="H49" s="170">
        <f>H5+H10+H15+H20</f>
        <v>0</v>
      </c>
      <c r="I49" s="171" t="s">
        <v>32</v>
      </c>
      <c r="J49" s="170">
        <f t="shared" ref="J49" si="26">J5+J10+J15+J20</f>
        <v>0</v>
      </c>
      <c r="K49" s="171" t="s">
        <v>32</v>
      </c>
      <c r="L49" s="170">
        <f t="shared" ref="L49" si="27">L5+L10+L15+L20</f>
        <v>0</v>
      </c>
      <c r="M49" s="171" t="s">
        <v>32</v>
      </c>
    </row>
    <row r="50" spans="1:13">
      <c r="A50" s="262" t="s">
        <v>138</v>
      </c>
      <c r="B50" s="263"/>
      <c r="C50" s="264"/>
      <c r="D50" s="170"/>
      <c r="E50" s="171" t="s">
        <v>24</v>
      </c>
      <c r="F50" s="170"/>
      <c r="G50" s="171" t="s">
        <v>24</v>
      </c>
      <c r="H50" s="170"/>
      <c r="I50" s="171" t="s">
        <v>24</v>
      </c>
      <c r="J50" s="170"/>
      <c r="K50" s="171" t="s">
        <v>24</v>
      </c>
      <c r="L50" s="170"/>
      <c r="M50" s="171" t="s">
        <v>24</v>
      </c>
    </row>
    <row r="51" spans="1:13">
      <c r="A51" s="259" t="s">
        <v>140</v>
      </c>
      <c r="B51" s="260"/>
      <c r="C51" s="261"/>
      <c r="D51" s="170"/>
      <c r="E51" s="171" t="s">
        <v>32</v>
      </c>
      <c r="F51" s="170"/>
      <c r="G51" s="171" t="s">
        <v>32</v>
      </c>
      <c r="H51" s="170"/>
      <c r="I51" s="171" t="s">
        <v>32</v>
      </c>
      <c r="J51" s="170"/>
      <c r="K51" s="171" t="s">
        <v>32</v>
      </c>
      <c r="L51" s="170"/>
      <c r="M51" s="171" t="s">
        <v>32</v>
      </c>
    </row>
    <row r="52" spans="1:13">
      <c r="A52" s="262" t="s">
        <v>147</v>
      </c>
      <c r="B52" s="263"/>
      <c r="C52" s="264"/>
      <c r="D52" s="170"/>
      <c r="E52" s="171" t="s">
        <v>24</v>
      </c>
      <c r="F52" s="170"/>
      <c r="G52" s="171" t="s">
        <v>24</v>
      </c>
      <c r="H52" s="170"/>
      <c r="I52" s="171" t="s">
        <v>24</v>
      </c>
      <c r="J52" s="170"/>
      <c r="K52" s="171" t="s">
        <v>24</v>
      </c>
      <c r="L52" s="170"/>
      <c r="M52" s="171" t="s">
        <v>24</v>
      </c>
    </row>
  </sheetData>
  <mergeCells count="48">
    <mergeCell ref="A51:C51"/>
    <mergeCell ref="A52:C52"/>
    <mergeCell ref="A50:C50"/>
    <mergeCell ref="A49:C49"/>
    <mergeCell ref="A1:N1"/>
    <mergeCell ref="B4:C4"/>
    <mergeCell ref="F4:G4"/>
    <mergeCell ref="H4:I4"/>
    <mergeCell ref="J4:K4"/>
    <mergeCell ref="L4:M4"/>
    <mergeCell ref="D4:E4"/>
    <mergeCell ref="A5:A9"/>
    <mergeCell ref="N5:N9"/>
    <mergeCell ref="A10:A14"/>
    <mergeCell ref="N10:N14"/>
    <mergeCell ref="A20:A24"/>
    <mergeCell ref="N20:N24"/>
    <mergeCell ref="A15:A19"/>
    <mergeCell ref="N15:N19"/>
    <mergeCell ref="A25:B25"/>
    <mergeCell ref="N25:N26"/>
    <mergeCell ref="A26:B26"/>
    <mergeCell ref="A27:B27"/>
    <mergeCell ref="N27:N28"/>
    <mergeCell ref="A28:B28"/>
    <mergeCell ref="A32:A34"/>
    <mergeCell ref="N32:N34"/>
    <mergeCell ref="B31:C31"/>
    <mergeCell ref="F31:G31"/>
    <mergeCell ref="H31:I31"/>
    <mergeCell ref="J31:K31"/>
    <mergeCell ref="L31:M31"/>
    <mergeCell ref="D31:E31"/>
    <mergeCell ref="A35:A37"/>
    <mergeCell ref="N35:N37"/>
    <mergeCell ref="A38:A40"/>
    <mergeCell ref="N38:N40"/>
    <mergeCell ref="A46:B46"/>
    <mergeCell ref="N46:N47"/>
    <mergeCell ref="A47:B47"/>
    <mergeCell ref="A41:B41"/>
    <mergeCell ref="N41:N42"/>
    <mergeCell ref="A42:B42"/>
    <mergeCell ref="F45:G45"/>
    <mergeCell ref="H45:I45"/>
    <mergeCell ref="J45:K45"/>
    <mergeCell ref="L45:M45"/>
    <mergeCell ref="D45:E45"/>
  </mergeCells>
  <phoneticPr fontId="1"/>
  <pageMargins left="0.59055118110236227" right="0.19685039370078741" top="0.74803149606299213" bottom="0.74803149606299213" header="0.31496062992125984" footer="0.31496062992125984"/>
  <pageSetup paperSize="9" orientation="landscape" horizontalDpi="300" verticalDpi="300"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Q22"/>
  <sheetViews>
    <sheetView view="pageBreakPreview" zoomScaleNormal="100" zoomScaleSheetLayoutView="100" workbookViewId="0">
      <selection activeCell="K5" sqref="K5"/>
    </sheetView>
  </sheetViews>
  <sheetFormatPr defaultRowHeight="13.5"/>
  <cols>
    <col min="1" max="3" width="2.625" customWidth="1"/>
    <col min="4" max="5" width="10.625" customWidth="1"/>
    <col min="6" max="6" width="3.625" customWidth="1"/>
    <col min="7" max="7" width="9.75" customWidth="1"/>
    <col min="8" max="8" width="10.625" customWidth="1"/>
    <col min="9" max="9" width="10" customWidth="1"/>
    <col min="10" max="11" width="10.625" customWidth="1"/>
    <col min="12" max="12" width="8.625" customWidth="1"/>
    <col min="13" max="13" width="30.625" customWidth="1"/>
    <col min="14" max="14" width="5.625" customWidth="1"/>
  </cols>
  <sheetData>
    <row r="1" spans="1:17" ht="18" customHeight="1">
      <c r="A1" s="18" t="s">
        <v>92</v>
      </c>
      <c r="B1" s="19"/>
      <c r="C1" s="19"/>
      <c r="D1" s="19"/>
      <c r="E1" s="19"/>
      <c r="F1" s="20"/>
      <c r="G1" s="20"/>
      <c r="P1" s="21"/>
    </row>
    <row r="2" spans="1:17" ht="9.9499999999999993" customHeight="1" thickBot="1">
      <c r="F2" s="120"/>
      <c r="G2" s="120"/>
    </row>
    <row r="3" spans="1:17">
      <c r="A3" s="51"/>
      <c r="B3" s="52"/>
      <c r="C3" s="52"/>
      <c r="D3" s="52"/>
      <c r="E3" s="52"/>
      <c r="F3" s="53"/>
      <c r="G3" s="54" t="s">
        <v>12</v>
      </c>
      <c r="H3" s="54" t="s">
        <v>12</v>
      </c>
      <c r="I3" s="54" t="s">
        <v>13</v>
      </c>
      <c r="J3" s="54" t="s">
        <v>14</v>
      </c>
      <c r="K3" s="54" t="s">
        <v>64</v>
      </c>
      <c r="L3" s="54" t="s">
        <v>65</v>
      </c>
      <c r="M3" s="227" t="s">
        <v>66</v>
      </c>
    </row>
    <row r="4" spans="1:17">
      <c r="A4" s="55"/>
      <c r="B4" s="56"/>
      <c r="C4" s="56"/>
      <c r="D4" s="56"/>
      <c r="E4" s="56"/>
      <c r="F4" s="57"/>
      <c r="G4" s="58" t="s">
        <v>148</v>
      </c>
      <c r="H4" s="58" t="s">
        <v>148</v>
      </c>
      <c r="I4" s="59" t="s">
        <v>149</v>
      </c>
      <c r="J4" s="59" t="s">
        <v>150</v>
      </c>
      <c r="K4" s="59" t="s">
        <v>151</v>
      </c>
      <c r="L4" s="60" t="s">
        <v>74</v>
      </c>
      <c r="M4" s="228"/>
    </row>
    <row r="5" spans="1:17">
      <c r="A5" s="55"/>
      <c r="B5" s="56"/>
      <c r="C5" s="56"/>
      <c r="D5" s="56"/>
      <c r="E5" s="56"/>
      <c r="F5" s="57"/>
      <c r="G5" s="60" t="s">
        <v>75</v>
      </c>
      <c r="H5" s="60" t="s">
        <v>75</v>
      </c>
      <c r="I5" s="60" t="s">
        <v>76</v>
      </c>
      <c r="J5" s="60" t="s">
        <v>77</v>
      </c>
      <c r="K5" s="60" t="s">
        <v>78</v>
      </c>
      <c r="L5" s="61" t="s">
        <v>79</v>
      </c>
      <c r="M5" s="228"/>
    </row>
    <row r="6" spans="1:17" ht="27.95" customHeight="1">
      <c r="A6" s="141" t="s">
        <v>87</v>
      </c>
      <c r="B6" s="127"/>
      <c r="C6" s="123"/>
      <c r="D6" s="75"/>
      <c r="E6" s="124"/>
      <c r="F6" s="138" t="s">
        <v>99</v>
      </c>
      <c r="G6" s="77">
        <f>SUM(G7:G13)</f>
        <v>0</v>
      </c>
      <c r="H6" s="77">
        <f t="shared" ref="H6:K6" si="0">SUM(H7:H13)</f>
        <v>0</v>
      </c>
      <c r="I6" s="77">
        <f t="shared" si="0"/>
        <v>0</v>
      </c>
      <c r="J6" s="77">
        <f t="shared" si="0"/>
        <v>0</v>
      </c>
      <c r="K6" s="77">
        <f t="shared" si="0"/>
        <v>0</v>
      </c>
      <c r="L6" s="114"/>
      <c r="M6" s="125"/>
      <c r="N6" t="s">
        <v>126</v>
      </c>
      <c r="Q6" s="22"/>
    </row>
    <row r="7" spans="1:17" ht="27.95" customHeight="1">
      <c r="A7" s="139"/>
      <c r="B7" s="126" t="s">
        <v>93</v>
      </c>
      <c r="C7" s="75"/>
      <c r="D7" s="75"/>
      <c r="E7" s="75"/>
      <c r="F7" s="76" t="s">
        <v>96</v>
      </c>
      <c r="G7" s="168"/>
      <c r="H7" s="77"/>
      <c r="I7" s="77"/>
      <c r="J7" s="77"/>
      <c r="K7" s="77"/>
      <c r="L7" s="114"/>
      <c r="M7" s="125"/>
      <c r="N7" s="1"/>
      <c r="Q7" s="22"/>
    </row>
    <row r="8" spans="1:17" ht="27.95" customHeight="1">
      <c r="A8" s="139"/>
      <c r="B8" s="126" t="s">
        <v>94</v>
      </c>
      <c r="C8" s="127"/>
      <c r="D8" s="127"/>
      <c r="E8" s="127"/>
      <c r="F8" s="57" t="s">
        <v>33</v>
      </c>
      <c r="G8" s="169"/>
      <c r="H8" s="128"/>
      <c r="I8" s="128">
        <f>販売計画!H12*販売計画!H13</f>
        <v>0</v>
      </c>
      <c r="J8" s="128">
        <f>販売計画!J12*販売計画!J13</f>
        <v>0</v>
      </c>
      <c r="K8" s="128">
        <f>販売計画!L12*販売計画!L13</f>
        <v>0</v>
      </c>
      <c r="L8" s="129"/>
      <c r="M8" s="122"/>
      <c r="N8" s="1"/>
      <c r="Q8" s="22"/>
    </row>
    <row r="9" spans="1:17" ht="27.95" customHeight="1">
      <c r="A9" s="139"/>
      <c r="B9" s="270" t="s">
        <v>129</v>
      </c>
      <c r="C9" s="271"/>
      <c r="D9" s="271"/>
      <c r="E9" s="271"/>
      <c r="F9" s="76" t="s">
        <v>97</v>
      </c>
      <c r="G9" s="168"/>
      <c r="H9" s="77"/>
      <c r="I9" s="77">
        <v>0</v>
      </c>
      <c r="J9" s="77">
        <v>0</v>
      </c>
      <c r="K9" s="77">
        <v>0</v>
      </c>
      <c r="L9" s="114"/>
      <c r="M9" s="78"/>
      <c r="Q9" s="22"/>
    </row>
    <row r="10" spans="1:17" ht="27.95" customHeight="1">
      <c r="A10" s="139"/>
      <c r="B10" s="126" t="s">
        <v>143</v>
      </c>
      <c r="C10" s="140"/>
      <c r="D10" s="132"/>
      <c r="E10" s="132"/>
      <c r="F10" s="76" t="s">
        <v>0</v>
      </c>
      <c r="G10" s="168"/>
      <c r="H10" s="77"/>
      <c r="I10" s="77"/>
      <c r="J10" s="77"/>
      <c r="K10" s="77"/>
      <c r="L10" s="114"/>
      <c r="M10" s="78"/>
      <c r="Q10" s="22"/>
    </row>
    <row r="11" spans="1:17" ht="27.95" customHeight="1">
      <c r="A11" s="139"/>
      <c r="B11" s="126" t="s">
        <v>130</v>
      </c>
      <c r="C11" s="75"/>
      <c r="D11" s="75"/>
      <c r="E11" s="132"/>
      <c r="F11" s="76" t="s">
        <v>98</v>
      </c>
      <c r="G11" s="168"/>
      <c r="H11" s="77"/>
      <c r="I11" s="77"/>
      <c r="J11" s="77"/>
      <c r="K11" s="77"/>
      <c r="L11" s="114"/>
      <c r="M11" s="121"/>
      <c r="Q11" s="22"/>
    </row>
    <row r="12" spans="1:17" ht="27.95" customHeight="1">
      <c r="A12" s="139"/>
      <c r="B12" s="126"/>
      <c r="C12" s="75" t="s">
        <v>123</v>
      </c>
      <c r="D12" s="75"/>
      <c r="E12" s="160"/>
      <c r="F12" s="76" t="s">
        <v>124</v>
      </c>
      <c r="G12" s="175"/>
      <c r="H12" s="176"/>
      <c r="I12" s="176"/>
      <c r="J12" s="176"/>
      <c r="K12" s="176"/>
      <c r="L12" s="177"/>
      <c r="M12" s="178"/>
      <c r="Q12" s="22"/>
    </row>
    <row r="13" spans="1:17" ht="27.95" customHeight="1">
      <c r="A13" s="139"/>
      <c r="B13" s="126"/>
      <c r="C13" s="75" t="s">
        <v>95</v>
      </c>
      <c r="D13" s="75"/>
      <c r="E13" s="75"/>
      <c r="F13" s="76" t="s">
        <v>125</v>
      </c>
      <c r="G13" s="175"/>
      <c r="H13" s="176"/>
      <c r="I13" s="176"/>
      <c r="J13" s="176"/>
      <c r="K13" s="176"/>
      <c r="L13" s="177"/>
      <c r="M13" s="178"/>
      <c r="Q13" s="22"/>
    </row>
    <row r="14" spans="1:17" ht="27.95" customHeight="1" thickBot="1">
      <c r="A14" s="147" t="s">
        <v>100</v>
      </c>
      <c r="B14" s="130"/>
      <c r="C14" s="142"/>
      <c r="D14" s="130"/>
      <c r="E14" s="144"/>
      <c r="F14" s="145" t="s">
        <v>101</v>
      </c>
      <c r="G14" s="131">
        <f>SUM(G7:G13)</f>
        <v>0</v>
      </c>
      <c r="H14" s="131">
        <f t="shared" ref="H14:K14" si="1">SUM(H7:H13)</f>
        <v>0</v>
      </c>
      <c r="I14" s="131">
        <f t="shared" si="1"/>
        <v>0</v>
      </c>
      <c r="J14" s="131">
        <f t="shared" si="1"/>
        <v>0</v>
      </c>
      <c r="K14" s="131">
        <f t="shared" si="1"/>
        <v>0</v>
      </c>
      <c r="L14" s="133"/>
      <c r="M14" s="146"/>
      <c r="Q14" s="22"/>
    </row>
    <row r="15" spans="1:17" ht="9.9499999999999993" customHeight="1">
      <c r="A15" s="157"/>
      <c r="B15" s="149"/>
      <c r="C15" s="149"/>
      <c r="D15" s="149"/>
      <c r="E15" s="149"/>
      <c r="F15" s="149"/>
      <c r="G15" s="149"/>
      <c r="H15" s="158"/>
      <c r="I15" s="158"/>
      <c r="J15" s="158"/>
      <c r="K15" s="158"/>
      <c r="L15" s="158"/>
      <c r="M15" s="159"/>
    </row>
    <row r="16" spans="1:17" ht="9.9499999999999993" hidden="1" customHeight="1" thickBot="1">
      <c r="A16" s="154"/>
      <c r="B16" s="155"/>
      <c r="C16" s="155"/>
      <c r="D16" s="155"/>
      <c r="E16" s="155"/>
      <c r="F16" s="155"/>
      <c r="G16" s="155"/>
      <c r="H16" s="143"/>
      <c r="I16" s="143"/>
      <c r="J16" s="143"/>
      <c r="K16" s="143"/>
      <c r="L16" s="143"/>
      <c r="M16" s="156"/>
    </row>
    <row r="17" spans="1:13" ht="30" hidden="1" customHeight="1" thickBot="1">
      <c r="A17" s="148" t="s">
        <v>81</v>
      </c>
      <c r="B17" s="149"/>
      <c r="C17" s="149"/>
      <c r="D17" s="149"/>
      <c r="E17" s="149" t="s">
        <v>82</v>
      </c>
      <c r="F17" s="150"/>
      <c r="G17" s="150"/>
      <c r="H17" s="151" t="e">
        <f>+#REF!-#REF!</f>
        <v>#REF!</v>
      </c>
      <c r="I17" s="151" t="e">
        <f>+#REF!-#REF!</f>
        <v>#REF!</v>
      </c>
      <c r="J17" s="151" t="e">
        <f>+#REF!-#REF!</f>
        <v>#REF!</v>
      </c>
      <c r="K17" s="151" t="e">
        <f>+#REF!-#REF!</f>
        <v>#REF!</v>
      </c>
      <c r="L17" s="151" t="e">
        <f t="shared" ref="L17" si="2">IF(H17=0,"-",+(K17-H17)/H17*100)</f>
        <v>#REF!</v>
      </c>
      <c r="M17" s="152"/>
    </row>
    <row r="18" spans="1:13" ht="15" customHeight="1">
      <c r="A18" s="111" t="s">
        <v>142</v>
      </c>
      <c r="B18" s="153"/>
      <c r="C18" s="153"/>
      <c r="D18" s="153"/>
      <c r="E18" s="153"/>
      <c r="F18" s="153"/>
      <c r="G18" s="153"/>
      <c r="H18" s="153"/>
      <c r="I18" s="153"/>
      <c r="J18" s="153"/>
      <c r="K18" s="153"/>
      <c r="L18" s="153"/>
      <c r="M18" s="153"/>
    </row>
    <row r="19" spans="1:13" ht="15" customHeight="1">
      <c r="A19" s="111" t="s">
        <v>102</v>
      </c>
      <c r="B19" s="153"/>
      <c r="C19" s="153"/>
      <c r="D19" s="153"/>
      <c r="E19" s="153"/>
      <c r="F19" s="153"/>
      <c r="G19" s="153"/>
      <c r="H19" s="153"/>
      <c r="I19" s="153"/>
      <c r="J19" s="153"/>
      <c r="K19" s="153"/>
      <c r="L19" s="153"/>
      <c r="M19" s="153"/>
    </row>
    <row r="20" spans="1:13" ht="15" customHeight="1">
      <c r="A20" s="111" t="s">
        <v>103</v>
      </c>
      <c r="B20" s="153"/>
      <c r="C20" s="153"/>
      <c r="D20" s="153"/>
      <c r="E20" s="153"/>
      <c r="F20" s="153"/>
      <c r="G20" s="153"/>
      <c r="H20" s="153"/>
      <c r="I20" s="153"/>
      <c r="J20" s="153"/>
      <c r="K20" s="153"/>
      <c r="L20" s="153"/>
      <c r="M20" s="153"/>
    </row>
    <row r="21" spans="1:13" ht="15" customHeight="1">
      <c r="A21" s="111"/>
      <c r="B21" s="153"/>
      <c r="C21" s="153"/>
      <c r="D21" s="153"/>
      <c r="E21" s="153"/>
      <c r="F21" s="153"/>
      <c r="G21" s="153"/>
      <c r="H21" s="153"/>
      <c r="I21" s="153"/>
      <c r="J21" s="153"/>
      <c r="K21" s="153"/>
      <c r="L21" s="153"/>
      <c r="M21" s="153"/>
    </row>
    <row r="22" spans="1:13" ht="18" customHeight="1">
      <c r="A22" s="25"/>
    </row>
  </sheetData>
  <mergeCells count="2">
    <mergeCell ref="B9:E9"/>
    <mergeCell ref="M3:M5"/>
  </mergeCells>
  <phoneticPr fontId="1"/>
  <pageMargins left="0.70866141732283472" right="0.70866141732283472" top="0.74803149606299213" bottom="0.74803149606299213" header="0.31496062992125984" footer="0.31496062992125984"/>
  <pageSetup paperSize="9" orientation="landscape" horizontalDpi="300" verticalDpi="300"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付加価値額計画（個人）</vt:lpstr>
      <vt:lpstr>販売計画</vt:lpstr>
      <vt:lpstr>雑収入明細</vt:lpstr>
      <vt:lpstr>雑収入明細!Print_Area</vt:lpstr>
      <vt:lpstr>販売計画!Print_Area</vt:lpstr>
      <vt:lpstr>'付加価値額計画（個人）'!Print_Area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中国四国農政局</dc:creator>
  <cp:lastModifiedBy>中村　祐也</cp:lastModifiedBy>
  <cp:lastPrinted>2021-07-06T08:56:05Z</cp:lastPrinted>
  <dcterms:created xsi:type="dcterms:W3CDTF">2007-04-09T04:49:51Z</dcterms:created>
  <dcterms:modified xsi:type="dcterms:W3CDTF">2025-12-05T01:49:08Z</dcterms:modified>
</cp:coreProperties>
</file>